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135" windowWidth="19155" windowHeight="1179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K39" i="1"/>
  <c r="K37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2"/>
  <c r="D39"/>
  <c r="D37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2"/>
  <c r="M38" l="1"/>
  <c r="M39" s="1"/>
  <c r="J23" s="1"/>
  <c r="K23" s="1"/>
  <c r="F38"/>
  <c r="F39" s="1"/>
  <c r="C8" s="1"/>
  <c r="D8" s="1"/>
  <c r="J27" l="1"/>
  <c r="K27" s="1"/>
  <c r="J26"/>
  <c r="K26" s="1"/>
  <c r="J21"/>
  <c r="K21" s="1"/>
  <c r="J11"/>
  <c r="K11" s="1"/>
  <c r="J30"/>
  <c r="K30" s="1"/>
  <c r="J5"/>
  <c r="K5" s="1"/>
  <c r="J8"/>
  <c r="K8" s="1"/>
  <c r="J31"/>
  <c r="K31" s="1"/>
  <c r="J12"/>
  <c r="K12" s="1"/>
  <c r="J22"/>
  <c r="K22" s="1"/>
  <c r="J20"/>
  <c r="K20" s="1"/>
  <c r="M37"/>
  <c r="J7"/>
  <c r="K7" s="1"/>
  <c r="J24"/>
  <c r="K24" s="1"/>
  <c r="J14"/>
  <c r="K14" s="1"/>
  <c r="J18"/>
  <c r="K18" s="1"/>
  <c r="J4"/>
  <c r="K4" s="1"/>
  <c r="J3"/>
  <c r="K3" s="1"/>
  <c r="J19"/>
  <c r="K19" s="1"/>
  <c r="J9"/>
  <c r="K9" s="1"/>
  <c r="L9" s="1"/>
  <c r="M9" s="1"/>
  <c r="J28"/>
  <c r="K28" s="1"/>
  <c r="J17"/>
  <c r="K17" s="1"/>
  <c r="J10"/>
  <c r="K10" s="1"/>
  <c r="J13"/>
  <c r="K13" s="1"/>
  <c r="L13" s="1"/>
  <c r="M13" s="1"/>
  <c r="J29"/>
  <c r="K29" s="1"/>
  <c r="J15"/>
  <c r="K15" s="1"/>
  <c r="J16"/>
  <c r="K16" s="1"/>
  <c r="J32"/>
  <c r="K32" s="1"/>
  <c r="L32" s="1"/>
  <c r="M32" s="1"/>
  <c r="J25"/>
  <c r="K25" s="1"/>
  <c r="J6"/>
  <c r="K6" s="1"/>
  <c r="J2"/>
  <c r="K2" s="1"/>
  <c r="L18"/>
  <c r="M18" s="1"/>
  <c r="C27"/>
  <c r="D27" s="1"/>
  <c r="C31"/>
  <c r="D31" s="1"/>
  <c r="C2"/>
  <c r="D2" s="1"/>
  <c r="C11"/>
  <c r="D11" s="1"/>
  <c r="C21"/>
  <c r="D21" s="1"/>
  <c r="C3"/>
  <c r="D3" s="1"/>
  <c r="C5"/>
  <c r="D5" s="1"/>
  <c r="C19"/>
  <c r="D19" s="1"/>
  <c r="C10"/>
  <c r="D10" s="1"/>
  <c r="C24"/>
  <c r="D24" s="1"/>
  <c r="F37"/>
  <c r="C15"/>
  <c r="D15" s="1"/>
  <c r="C18"/>
  <c r="D18" s="1"/>
  <c r="C12"/>
  <c r="D12" s="1"/>
  <c r="C7"/>
  <c r="D7" s="1"/>
  <c r="E7" s="1"/>
  <c r="F7" s="1"/>
  <c r="G7" s="1"/>
  <c r="H7" s="1"/>
  <c r="C23"/>
  <c r="D23" s="1"/>
  <c r="C6"/>
  <c r="D6" s="1"/>
  <c r="C26"/>
  <c r="D26" s="1"/>
  <c r="C17"/>
  <c r="D17" s="1"/>
  <c r="E17" s="1"/>
  <c r="F17" s="1"/>
  <c r="G17" s="1"/>
  <c r="C4"/>
  <c r="D4" s="1"/>
  <c r="C29"/>
  <c r="D29" s="1"/>
  <c r="C28"/>
  <c r="D28" s="1"/>
  <c r="C22"/>
  <c r="D22" s="1"/>
  <c r="E22" s="1"/>
  <c r="F22" s="1"/>
  <c r="G22" s="1"/>
  <c r="C13"/>
  <c r="D13" s="1"/>
  <c r="C25"/>
  <c r="D25" s="1"/>
  <c r="C32"/>
  <c r="D32" s="1"/>
  <c r="C16"/>
  <c r="D16" s="1"/>
  <c r="E16" s="1"/>
  <c r="F16" s="1"/>
  <c r="G16" s="1"/>
  <c r="C14"/>
  <c r="D14" s="1"/>
  <c r="C9"/>
  <c r="D9" s="1"/>
  <c r="C30"/>
  <c r="D30" s="1"/>
  <c r="C20"/>
  <c r="D20" s="1"/>
  <c r="E20" s="1"/>
  <c r="F20" s="1"/>
  <c r="G20" s="1"/>
  <c r="N18" l="1"/>
  <c r="O18" s="1"/>
  <c r="N32"/>
  <c r="O32" s="1"/>
  <c r="N13"/>
  <c r="O13" s="1"/>
  <c r="N9"/>
  <c r="O9" s="1"/>
  <c r="L7"/>
  <c r="M7" s="1"/>
  <c r="L14"/>
  <c r="M14" s="1"/>
  <c r="L19"/>
  <c r="M19" s="1"/>
  <c r="L17"/>
  <c r="M17" s="1"/>
  <c r="L12"/>
  <c r="M12" s="1"/>
  <c r="L4"/>
  <c r="M4" s="1"/>
  <c r="L30"/>
  <c r="M30" s="1"/>
  <c r="L6"/>
  <c r="M6" s="1"/>
  <c r="L3"/>
  <c r="M3" s="1"/>
  <c r="L24"/>
  <c r="M24" s="1"/>
  <c r="L23"/>
  <c r="M23" s="1"/>
  <c r="L21"/>
  <c r="M21" s="1"/>
  <c r="L10"/>
  <c r="M10" s="1"/>
  <c r="L20"/>
  <c r="M20" s="1"/>
  <c r="L5"/>
  <c r="M5" s="1"/>
  <c r="L25"/>
  <c r="M25" s="1"/>
  <c r="L29"/>
  <c r="M29" s="1"/>
  <c r="L28"/>
  <c r="M28" s="1"/>
  <c r="L11"/>
  <c r="M11" s="1"/>
  <c r="L22"/>
  <c r="M22" s="1"/>
  <c r="L2"/>
  <c r="M2" s="1"/>
  <c r="L27"/>
  <c r="M27" s="1"/>
  <c r="L31"/>
  <c r="M31" s="1"/>
  <c r="L16"/>
  <c r="M16" s="1"/>
  <c r="L26"/>
  <c r="M26" s="1"/>
  <c r="L15"/>
  <c r="M15" s="1"/>
  <c r="L8"/>
  <c r="M8" s="1"/>
  <c r="E3"/>
  <c r="F3" s="1"/>
  <c r="G3" s="1"/>
  <c r="H3" s="1"/>
  <c r="E5"/>
  <c r="F5" s="1"/>
  <c r="G5" s="1"/>
  <c r="H5" s="1"/>
  <c r="E2"/>
  <c r="F2" s="1"/>
  <c r="G2" s="1"/>
  <c r="H2" s="1"/>
  <c r="E28"/>
  <c r="F28" s="1"/>
  <c r="G28" s="1"/>
  <c r="H28" s="1"/>
  <c r="E27"/>
  <c r="F27" s="1"/>
  <c r="G27" s="1"/>
  <c r="H27" s="1"/>
  <c r="E12"/>
  <c r="F12" s="1"/>
  <c r="G12" s="1"/>
  <c r="H12" s="1"/>
  <c r="E31"/>
  <c r="F31" s="1"/>
  <c r="G31" s="1"/>
  <c r="H31" s="1"/>
  <c r="E8"/>
  <c r="F8" s="1"/>
  <c r="G8" s="1"/>
  <c r="H8" s="1"/>
  <c r="E26"/>
  <c r="F26" s="1"/>
  <c r="G26" s="1"/>
  <c r="H26" s="1"/>
  <c r="E30"/>
  <c r="F30" s="1"/>
  <c r="G30" s="1"/>
  <c r="H30" s="1"/>
  <c r="E14"/>
  <c r="F14" s="1"/>
  <c r="G14" s="1"/>
  <c r="H14" s="1"/>
  <c r="E13"/>
  <c r="F13" s="1"/>
  <c r="G13" s="1"/>
  <c r="H13" s="1"/>
  <c r="E4"/>
  <c r="F4" s="1"/>
  <c r="G4" s="1"/>
  <c r="H4" s="1"/>
  <c r="E23"/>
  <c r="F23" s="1"/>
  <c r="G23" s="1"/>
  <c r="H23" s="1"/>
  <c r="E15"/>
  <c r="F15" s="1"/>
  <c r="G15" s="1"/>
  <c r="H15" s="1"/>
  <c r="E19"/>
  <c r="F19" s="1"/>
  <c r="G19" s="1"/>
  <c r="H19" s="1"/>
  <c r="E21"/>
  <c r="F21" s="1"/>
  <c r="G21" s="1"/>
  <c r="H21" s="1"/>
  <c r="E24"/>
  <c r="F24" s="1"/>
  <c r="G24" s="1"/>
  <c r="H24" s="1"/>
  <c r="E32"/>
  <c r="F32" s="1"/>
  <c r="G32" s="1"/>
  <c r="H32" s="1"/>
  <c r="E9"/>
  <c r="F9" s="1"/>
  <c r="G9" s="1"/>
  <c r="H9" s="1"/>
  <c r="E25"/>
  <c r="F25" s="1"/>
  <c r="G25" s="1"/>
  <c r="H25" s="1"/>
  <c r="E29"/>
  <c r="F29" s="1"/>
  <c r="G29" s="1"/>
  <c r="H29" s="1"/>
  <c r="E6"/>
  <c r="F6" s="1"/>
  <c r="G6" s="1"/>
  <c r="H6" s="1"/>
  <c r="E18"/>
  <c r="F18" s="1"/>
  <c r="G18" s="1"/>
  <c r="H18" s="1"/>
  <c r="E11"/>
  <c r="F11" s="1"/>
  <c r="G11" s="1"/>
  <c r="H11" s="1"/>
  <c r="E10"/>
  <c r="F10" s="1"/>
  <c r="G10" s="1"/>
  <c r="H10" s="1"/>
  <c r="H22"/>
  <c r="H16"/>
  <c r="H20"/>
  <c r="H17"/>
  <c r="N26" l="1"/>
  <c r="O26" s="1"/>
  <c r="P26" s="1"/>
  <c r="N2"/>
  <c r="O2" s="1"/>
  <c r="P2" s="1"/>
  <c r="N29"/>
  <c r="O29" s="1"/>
  <c r="P29" s="1"/>
  <c r="N10"/>
  <c r="O10" s="1"/>
  <c r="P10" s="1"/>
  <c r="N3"/>
  <c r="O3" s="1"/>
  <c r="P3" s="1"/>
  <c r="N12"/>
  <c r="O12" s="1"/>
  <c r="P12" s="1"/>
  <c r="N7"/>
  <c r="O7" s="1"/>
  <c r="P7" s="1"/>
  <c r="N27"/>
  <c r="O27" s="1"/>
  <c r="P27" s="1"/>
  <c r="N28"/>
  <c r="O28" s="1"/>
  <c r="P28" s="1"/>
  <c r="N20"/>
  <c r="O20" s="1"/>
  <c r="P20" s="1"/>
  <c r="N24"/>
  <c r="O24" s="1"/>
  <c r="P24" s="1"/>
  <c r="N4"/>
  <c r="O4" s="1"/>
  <c r="P4" s="1"/>
  <c r="N14"/>
  <c r="O14" s="1"/>
  <c r="P14" s="1"/>
  <c r="P32"/>
  <c r="N15"/>
  <c r="O15" s="1"/>
  <c r="P15" s="1"/>
  <c r="N8"/>
  <c r="O8" s="1"/>
  <c r="P8" s="1"/>
  <c r="N31"/>
  <c r="O31" s="1"/>
  <c r="P31" s="1"/>
  <c r="N11"/>
  <c r="O11" s="1"/>
  <c r="P11" s="1"/>
  <c r="N5"/>
  <c r="O5" s="1"/>
  <c r="P5" s="1"/>
  <c r="N23"/>
  <c r="O23" s="1"/>
  <c r="P23" s="1"/>
  <c r="N30"/>
  <c r="O30" s="1"/>
  <c r="P30" s="1"/>
  <c r="N19"/>
  <c r="O19" s="1"/>
  <c r="P19" s="1"/>
  <c r="P18"/>
  <c r="P9"/>
  <c r="P13"/>
  <c r="N16"/>
  <c r="O16" s="1"/>
  <c r="P16" s="1"/>
  <c r="N22"/>
  <c r="O22" s="1"/>
  <c r="P22" s="1"/>
  <c r="N25"/>
  <c r="O25" s="1"/>
  <c r="P25" s="1"/>
  <c r="N21"/>
  <c r="O21" s="1"/>
  <c r="P21" s="1"/>
  <c r="N6"/>
  <c r="O6" s="1"/>
  <c r="P6" s="1"/>
  <c r="N17"/>
  <c r="O17" s="1"/>
  <c r="P17" s="1"/>
  <c r="P1" l="1"/>
</calcChain>
</file>

<file path=xl/sharedStrings.xml><?xml version="1.0" encoding="utf-8"?>
<sst xmlns="http://schemas.openxmlformats.org/spreadsheetml/2006/main" count="20" uniqueCount="18">
  <si>
    <t>L1</t>
  </si>
  <si>
    <t>L2</t>
  </si>
  <si>
    <t>k</t>
  </si>
  <si>
    <t>R1</t>
  </si>
  <si>
    <t>R2</t>
  </si>
  <si>
    <t>C1</t>
  </si>
  <si>
    <t>C2</t>
  </si>
  <si>
    <t>M</t>
  </si>
  <si>
    <t>L1-M</t>
  </si>
  <si>
    <t>L2-M</t>
  </si>
  <si>
    <t>R3</t>
  </si>
  <si>
    <t>C3</t>
  </si>
  <si>
    <t>L3</t>
  </si>
  <si>
    <t>L3-M</t>
  </si>
  <si>
    <t>L4</t>
  </si>
  <si>
    <t>L4-M</t>
  </si>
  <si>
    <t>C4</t>
  </si>
  <si>
    <t>R4</t>
  </si>
</sst>
</file>

<file path=xl/styles.xml><?xml version="1.0" encoding="utf-8"?>
<styleSheet xmlns="http://schemas.openxmlformats.org/spreadsheetml/2006/main">
  <numFmts count="1">
    <numFmt numFmtId="164" formatCode="0.000000"/>
  </numFmts>
  <fonts count="2"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Blad1!$A$2:$A$32</c:f>
              <c:numCache>
                <c:formatCode>General</c:formatCode>
                <c:ptCount val="31"/>
                <c:pt idx="0">
                  <c:v>440000</c:v>
                </c:pt>
                <c:pt idx="1">
                  <c:v>441000</c:v>
                </c:pt>
                <c:pt idx="2">
                  <c:v>442000</c:v>
                </c:pt>
                <c:pt idx="3">
                  <c:v>443000</c:v>
                </c:pt>
                <c:pt idx="4">
                  <c:v>444000</c:v>
                </c:pt>
                <c:pt idx="5">
                  <c:v>445000</c:v>
                </c:pt>
                <c:pt idx="6">
                  <c:v>446000</c:v>
                </c:pt>
                <c:pt idx="7">
                  <c:v>447000</c:v>
                </c:pt>
                <c:pt idx="8">
                  <c:v>448000</c:v>
                </c:pt>
                <c:pt idx="9">
                  <c:v>449000</c:v>
                </c:pt>
                <c:pt idx="10">
                  <c:v>450000</c:v>
                </c:pt>
                <c:pt idx="11">
                  <c:v>451000</c:v>
                </c:pt>
                <c:pt idx="12">
                  <c:v>452000</c:v>
                </c:pt>
                <c:pt idx="13">
                  <c:v>453000</c:v>
                </c:pt>
                <c:pt idx="14">
                  <c:v>454000</c:v>
                </c:pt>
                <c:pt idx="15">
                  <c:v>455000</c:v>
                </c:pt>
                <c:pt idx="16">
                  <c:v>456000</c:v>
                </c:pt>
                <c:pt idx="17">
                  <c:v>457000</c:v>
                </c:pt>
                <c:pt idx="18">
                  <c:v>458000</c:v>
                </c:pt>
                <c:pt idx="19">
                  <c:v>459000</c:v>
                </c:pt>
                <c:pt idx="20">
                  <c:v>460000</c:v>
                </c:pt>
                <c:pt idx="21">
                  <c:v>461000</c:v>
                </c:pt>
                <c:pt idx="22">
                  <c:v>462000</c:v>
                </c:pt>
                <c:pt idx="23">
                  <c:v>463000</c:v>
                </c:pt>
                <c:pt idx="24">
                  <c:v>464000</c:v>
                </c:pt>
                <c:pt idx="25">
                  <c:v>465000</c:v>
                </c:pt>
                <c:pt idx="26">
                  <c:v>466000</c:v>
                </c:pt>
                <c:pt idx="27">
                  <c:v>467000</c:v>
                </c:pt>
                <c:pt idx="28">
                  <c:v>468000</c:v>
                </c:pt>
                <c:pt idx="29">
                  <c:v>469000</c:v>
                </c:pt>
                <c:pt idx="30">
                  <c:v>470000</c:v>
                </c:pt>
              </c:numCache>
            </c:numRef>
          </c:xVal>
          <c:yVal>
            <c:numRef>
              <c:f>Blad1!$P$2:$P$32</c:f>
              <c:numCache>
                <c:formatCode>0.00</c:formatCode>
                <c:ptCount val="31"/>
                <c:pt idx="0">
                  <c:v>-34.903690319390336</c:v>
                </c:pt>
                <c:pt idx="1">
                  <c:v>-31.532171444332107</c:v>
                </c:pt>
                <c:pt idx="2">
                  <c:v>-27.806257047789195</c:v>
                </c:pt>
                <c:pt idx="3">
                  <c:v>-23.795844864336047</c:v>
                </c:pt>
                <c:pt idx="4">
                  <c:v>-19.889509289499838</c:v>
                </c:pt>
                <c:pt idx="5">
                  <c:v>-16.905157095354014</c:v>
                </c:pt>
                <c:pt idx="6">
                  <c:v>-15.15832454580444</c:v>
                </c:pt>
                <c:pt idx="7">
                  <c:v>-14.012249003057672</c:v>
                </c:pt>
                <c:pt idx="8">
                  <c:v>-13.287489785474966</c:v>
                </c:pt>
                <c:pt idx="9">
                  <c:v>-13.609136506473305</c:v>
                </c:pt>
                <c:pt idx="10">
                  <c:v>-15.048770302828611</c:v>
                </c:pt>
                <c:pt idx="11">
                  <c:v>-16.78158646563687</c:v>
                </c:pt>
                <c:pt idx="12">
                  <c:v>-18.228556631764633</c:v>
                </c:pt>
                <c:pt idx="13">
                  <c:v>-19.216726286121173</c:v>
                </c:pt>
                <c:pt idx="14">
                  <c:v>-19.724382244283994</c:v>
                </c:pt>
                <c:pt idx="15">
                  <c:v>-19.758604315242376</c:v>
                </c:pt>
                <c:pt idx="16">
                  <c:v>-19.320537848555468</c:v>
                </c:pt>
                <c:pt idx="17">
                  <c:v>-18.404757321629205</c:v>
                </c:pt>
                <c:pt idx="18">
                  <c:v>-17.031415716313479</c:v>
                </c:pt>
                <c:pt idx="19">
                  <c:v>-15.361626623728835</c:v>
                </c:pt>
                <c:pt idx="20">
                  <c:v>-13.948555593550649</c:v>
                </c:pt>
                <c:pt idx="21">
                  <c:v>-13.625817932062343</c:v>
                </c:pt>
                <c:pt idx="22">
                  <c:v>-14.363627204010655</c:v>
                </c:pt>
                <c:pt idx="23">
                  <c:v>-15.447964424957689</c:v>
                </c:pt>
                <c:pt idx="24">
                  <c:v>-16.861502097296107</c:v>
                </c:pt>
                <c:pt idx="25">
                  <c:v>-19.327190254252663</c:v>
                </c:pt>
                <c:pt idx="26">
                  <c:v>-22.955589622534447</c:v>
                </c:pt>
                <c:pt idx="27">
                  <c:v>-26.945483119036169</c:v>
                </c:pt>
                <c:pt idx="28">
                  <c:v>-30.740841857880639</c:v>
                </c:pt>
                <c:pt idx="29">
                  <c:v>-34.1942745500006</c:v>
                </c:pt>
                <c:pt idx="30">
                  <c:v>-37.314679835549597</c:v>
                </c:pt>
              </c:numCache>
            </c:numRef>
          </c:yVal>
          <c:smooth val="1"/>
        </c:ser>
        <c:axId val="57028608"/>
        <c:axId val="57031680"/>
      </c:scatterChart>
      <c:valAx>
        <c:axId val="57028608"/>
        <c:scaling>
          <c:orientation val="minMax"/>
          <c:max val="470000"/>
          <c:min val="440000"/>
        </c:scaling>
        <c:axPos val="b"/>
        <c:majorGridlines/>
        <c:numFmt formatCode="General" sourceLinked="1"/>
        <c:tickLblPos val="nextTo"/>
        <c:crossAx val="57031680"/>
        <c:crossesAt val="-100"/>
        <c:crossBetween val="midCat"/>
        <c:majorUnit val="5000"/>
        <c:dispUnits>
          <c:builtInUnit val="thousand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nl-NL"/>
                    <a:t>kHz</a:t>
                  </a:r>
                </a:p>
              </c:rich>
            </c:tx>
          </c:dispUnitsLbl>
        </c:dispUnits>
      </c:valAx>
      <c:valAx>
        <c:axId val="57031680"/>
        <c:scaling>
          <c:orientation val="minMax"/>
          <c:max val="0"/>
          <c:min val="-100"/>
        </c:scaling>
        <c:axPos val="l"/>
        <c:majorGridlines/>
        <c:numFmt formatCode="General" sourceLinked="0"/>
        <c:tickLblPos val="nextTo"/>
        <c:crossAx val="57028608"/>
        <c:crosses val="autoZero"/>
        <c:crossBetween val="midCat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plotArea>
      <c:layout/>
      <c:barChart>
        <c:barDir val="col"/>
        <c:grouping val="clustered"/>
        <c:ser>
          <c:idx val="0"/>
          <c:order val="0"/>
          <c:val>
            <c:numRef>
              <c:f>Blad1!$P$17</c:f>
              <c:numCache>
                <c:formatCode>0.00</c:formatCode>
                <c:ptCount val="1"/>
                <c:pt idx="0">
                  <c:v>-19.758604315242376</c:v>
                </c:pt>
              </c:numCache>
            </c:numRef>
          </c:val>
        </c:ser>
        <c:axId val="60290944"/>
        <c:axId val="60292480"/>
      </c:barChart>
      <c:catAx>
        <c:axId val="60290944"/>
        <c:scaling>
          <c:orientation val="minMax"/>
        </c:scaling>
        <c:axPos val="b"/>
        <c:tickLblPos val="nextTo"/>
        <c:crossAx val="60292480"/>
        <c:crossesAt val="-100"/>
        <c:auto val="1"/>
        <c:lblAlgn val="ctr"/>
        <c:lblOffset val="100"/>
      </c:catAx>
      <c:valAx>
        <c:axId val="60292480"/>
        <c:scaling>
          <c:orientation val="minMax"/>
          <c:max val="0"/>
          <c:min val="-100"/>
        </c:scaling>
        <c:axPos val="l"/>
        <c:majorGridlines/>
        <c:numFmt formatCode="General" sourceLinked="0"/>
        <c:tickLblPos val="nextTo"/>
        <c:crossAx val="60290944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66675</xdr:rowOff>
    </xdr:from>
    <xdr:to>
      <xdr:col>6</xdr:col>
      <xdr:colOff>371475</xdr:colOff>
      <xdr:row>30</xdr:row>
      <xdr:rowOff>66675</xdr:rowOff>
    </xdr:to>
    <xdr:grpSp>
      <xdr:nvGrpSpPr>
        <xdr:cNvPr id="8" name="Groep 7"/>
        <xdr:cNvGrpSpPr/>
      </xdr:nvGrpSpPr>
      <xdr:grpSpPr>
        <a:xfrm>
          <a:off x="561975" y="228600"/>
          <a:ext cx="3048000" cy="4695825"/>
          <a:chOff x="4324350" y="1724025"/>
          <a:chExt cx="3019425" cy="4695825"/>
        </a:xfrm>
      </xdr:grpSpPr>
      <xdr:graphicFrame macro="">
        <xdr:nvGraphicFramePr>
          <xdr:cNvPr id="2" name="Grafiek 1"/>
          <xdr:cNvGraphicFramePr/>
        </xdr:nvGraphicFramePr>
        <xdr:xfrm>
          <a:off x="5172075" y="1762125"/>
          <a:ext cx="2171700" cy="23241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Grafiek 4"/>
          <xdr:cNvGraphicFramePr/>
        </xdr:nvGraphicFramePr>
        <xdr:xfrm>
          <a:off x="4324350" y="1724025"/>
          <a:ext cx="790576" cy="46958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$P$1">
        <xdr:nvSpPr>
          <xdr:cNvPr id="7" name="Tekstvak 6"/>
          <xdr:cNvSpPr txBox="1"/>
        </xdr:nvSpPr>
        <xdr:spPr>
          <a:xfrm>
            <a:off x="5410201" y="4229100"/>
            <a:ext cx="1905000" cy="6191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fld id="{E00FBEC3-B4C4-4455-B5C6-763EB6905988}" type="TxLink">
              <a:rPr lang="en-US" sz="3600" b="0" i="0" u="none" strike="noStrike">
                <a:solidFill>
                  <a:srgbClr val="000000"/>
                </a:solidFill>
                <a:latin typeface="Calibri"/>
              </a:rPr>
              <a:pPr/>
              <a:t>1.028181</a:t>
            </a:fld>
            <a:endParaRPr lang="nl-NL" sz="36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P41"/>
  <sheetViews>
    <sheetView tabSelected="1" workbookViewId="0">
      <selection activeCell="I36" sqref="I36"/>
    </sheetView>
  </sheetViews>
  <sheetFormatPr defaultColWidth="8" defaultRowHeight="12.75"/>
  <cols>
    <col min="1" max="2" width="8.140625" style="1" bestFit="1" customWidth="1"/>
    <col min="3" max="3" width="8" style="1"/>
    <col min="4" max="4" width="8.140625" style="1" bestFit="1" customWidth="1"/>
    <col min="5" max="5" width="8" style="1"/>
    <col min="6" max="6" width="8.140625" style="1" bestFit="1" customWidth="1"/>
    <col min="7" max="7" width="8" style="1"/>
    <col min="8" max="9" width="8.140625" style="1" bestFit="1" customWidth="1"/>
    <col min="10" max="10" width="8" style="1"/>
    <col min="11" max="11" width="8.140625" style="1" bestFit="1" customWidth="1"/>
    <col min="12" max="12" width="8" style="1"/>
    <col min="13" max="13" width="8.140625" style="1" bestFit="1" customWidth="1"/>
    <col min="14" max="14" width="8" style="1"/>
    <col min="15" max="15" width="8.140625" style="1" bestFit="1" customWidth="1"/>
    <col min="16" max="16" width="8.42578125" style="1" bestFit="1" customWidth="1"/>
    <col min="17" max="21" width="8" style="1"/>
    <col min="22" max="22" width="8.42578125" style="1" bestFit="1" customWidth="1"/>
    <col min="23" max="16384" width="8" style="1"/>
  </cols>
  <sheetData>
    <row r="1" spans="1:16" s="1" customFormat="1">
      <c r="P1" s="2">
        <f>10*SQRT((1-H17*H17)*(1-O17*O17))</f>
        <v>1.0281814973193697</v>
      </c>
    </row>
    <row r="2" spans="1:16" s="1" customFormat="1">
      <c r="A2" s="1">
        <v>440000</v>
      </c>
      <c r="B2" s="1" t="str">
        <f>COMPLEX(1/$D$41,2*PI()*$A2*$D$40*0.000000000001)</f>
        <v>0.00002+0.00193291263232945i</v>
      </c>
      <c r="C2" s="1" t="str">
        <f>IMSUM(IMDIV(1,B2),COMPLEX(0,2*PI()*$A2*$F$39*0.000001))</f>
        <v>5.35252929581636-50.1044251441321i</v>
      </c>
      <c r="D2" s="1" t="str">
        <f>IMSUM(IMDIV(1,C2),COMPLEX(0,-1/(2*PI()*$A2*$F$38*0.000001)))</f>
        <v>0.00210803946088207-0.0833637505770818i</v>
      </c>
      <c r="E2" s="1" t="str">
        <f>IMSUM(IMDIV(1,D2),COMPLEX(0,2*PI()*$A2*$F$37*0.000001))</f>
        <v>0.303142359554189+495.493254333564i</v>
      </c>
      <c r="F2" s="1" t="str">
        <f>IMSUM(IMDIV(1,E2),COMPLEX(0,2*PI()*$A2*$D$36*0.000000000001))</f>
        <v>1.23472707496785E-06-0.0000852775588708599i</v>
      </c>
      <c r="G2" s="1" t="str">
        <f>IMDIV(IMSUB(F2,1/$D$35),IMSUM(F2,1/$D$35))</f>
        <v>0.890020748188213-0.441670951919544i</v>
      </c>
      <c r="H2" s="1">
        <f>IMABS(G2)</f>
        <v>0.99358450167815249</v>
      </c>
      <c r="I2" s="1" t="str">
        <f>COMPLEX(1/$K$41,2*PI()*$A2*$K$40*0.000000000001)</f>
        <v>0.00002+0.00193291263232945i</v>
      </c>
      <c r="J2" s="1" t="str">
        <f>IMSUM(IMDIV(1,I2),COMPLEX(0,2*PI()*$A2*$M$39*0.000001))</f>
        <v>5.35252929581636-60.606760155454i</v>
      </c>
      <c r="K2" s="1" t="str">
        <f>IMSUM(IMDIV(1,J2),COMPLEX(0,-1/(2*PI()*$A2*$M$38*0.000001)))</f>
        <v>0.00144591480949353-0.0867582593491868i</v>
      </c>
      <c r="L2" s="1" t="str">
        <f>IMSUM(IMDIV(1,K2),COMPLEX(0,2*PI()*$A2*$M$37*0.000001))</f>
        <v>0.192043863541379+505.813474776054i</v>
      </c>
      <c r="M2" s="1" t="str">
        <f>IMSUM(IMDIV(1,L2),COMPLEX(0,2*PI()*$A2*$K$36*0.000000000001))</f>
        <v>7.50619050609222E-07-0.0000441004480179299i</v>
      </c>
      <c r="N2" s="1" t="str">
        <f>IMDIV(IMSUB(M2,1/$K$35),IMSUM(M2,1/$K$35))</f>
        <v>0.650580286824577-0.74260752702124i</v>
      </c>
      <c r="O2" s="1">
        <f>IMABS(N2)</f>
        <v>0.98727941779080497</v>
      </c>
      <c r="P2" s="3">
        <f>10*LOG10((1-H2*H2)*(1-O2*O2))</f>
        <v>-34.903690319390336</v>
      </c>
    </row>
    <row r="3" spans="1:16" s="1" customFormat="1">
      <c r="A3" s="1">
        <v>441000</v>
      </c>
      <c r="B3" s="1" t="str">
        <f>COMPLEX(1/$D$41,2*PI()*$A3*$D$40*0.000000000001)</f>
        <v>0.00002+0.00193730561558475i</v>
      </c>
      <c r="C3" s="1" t="str">
        <f>IMSUM(IMDIV(1,B3),COMPLEX(0,2*PI()*$A3*$F$39*0.000001))</f>
        <v>5.32828489255472-47.869857908379i</v>
      </c>
      <c r="D3" s="1" t="str">
        <f>IMSUM(IMDIV(1,C3),COMPLEX(0,-1/(2*PI()*$A3*$F$38*0.000001)))</f>
        <v>0.00229675974425523-0.0822287662028881i</v>
      </c>
      <c r="E3" s="1" t="str">
        <f>IMSUM(IMDIV(1,D3),COMPLEX(0,2*PI()*$A3*$F$37*0.000001))</f>
        <v>0.339413672321052+496.755888117717i</v>
      </c>
      <c r="F3" s="1" t="str">
        <f>IMSUM(IMDIV(1,E3),COMPLEX(0,2*PI()*$A3*$D$36*0.000000000001))</f>
        <v>1.37544453718213E-06-0.0000757546360903099i</v>
      </c>
      <c r="G3" s="1" t="str">
        <f>IMDIV(IMSUB(F3,1/$D$35),IMSUM(F3,1/$D$35))</f>
        <v>0.861997627706769-0.489080798974173i</v>
      </c>
      <c r="H3" s="1">
        <f t="shared" ref="H3:H32" si="0">IMABS(G3)</f>
        <v>0.99108018752132909</v>
      </c>
      <c r="I3" s="1" t="str">
        <f>COMPLEX(1/$K$41,2*PI()*$A3*$K$40*0.000000000001)</f>
        <v>0.00002+0.00193730561558475i</v>
      </c>
      <c r="J3" s="1" t="str">
        <f>IMSUM(IMDIV(1,I3),COMPLEX(0,2*PI()*$A3*$M$39*0.000001))</f>
        <v>5.32828489255472-58.396061862909i</v>
      </c>
      <c r="K3" s="1" t="str">
        <f>IMSUM(IMDIV(1,J3),COMPLEX(0,-1/(2*PI()*$A3*$M$38*0.000001)))</f>
        <v>0.00154959993144669-0.0859134652967943i</v>
      </c>
      <c r="L3" s="1" t="str">
        <f>IMSUM(IMDIV(1,K3),COMPLEX(0,2*PI()*$A3*$M$37*0.000001))</f>
        <v>0.209872652666019+507.049616068166i</v>
      </c>
      <c r="M3" s="1" t="str">
        <f>IMSUM(IMDIV(1,L3),COMPLEX(0,2*PI()*$A3*$K$36*0.000000000001))</f>
        <v>8.16309519208989E-07-0.00003488763136669i</v>
      </c>
      <c r="N3" s="1" t="str">
        <f>IMDIV(IMSUB(M3,1/$K$35),IMSUM(M3,1/$K$35))</f>
        <v>0.495504542027584-0.845522187670655i</v>
      </c>
      <c r="O3" s="1">
        <f t="shared" ref="O3:O32" si="1">IMABS(N3)</f>
        <v>0.98001659221328308</v>
      </c>
      <c r="P3" s="3">
        <f t="shared" ref="P3:P32" si="2">10*LOG10((1-H3*H3)*(1-O3*O3))</f>
        <v>-31.532171444332107</v>
      </c>
    </row>
    <row r="4" spans="1:16" s="1" customFormat="1">
      <c r="A4" s="1">
        <v>442000</v>
      </c>
      <c r="B4" s="1" t="str">
        <f>COMPLEX(1/$D$41,2*PI()*$A4*$D$40*0.000000000001)</f>
        <v>0.00002+0.00194169859884004i</v>
      </c>
      <c r="C4" s="1" t="str">
        <f>IMSUM(IMDIV(1,B4),COMPLEX(0,2*PI()*$A4*$F$39*0.000001))</f>
        <v>5.30420483457245-45.640595596802i</v>
      </c>
      <c r="D4" s="1" t="str">
        <f>IMSUM(IMDIV(1,C4),COMPLEX(0,-1/(2*PI()*$A4*$F$38*0.000001)))</f>
        <v>0.00251241401293646-0.0810120353186903i</v>
      </c>
      <c r="E4" s="1" t="str">
        <f>IMSUM(IMDIV(1,D4),COMPLEX(0,2*PI()*$A4*$F$37*0.000001))</f>
        <v>0.38244995834657+498.035033859229i</v>
      </c>
      <c r="F4" s="1" t="str">
        <f>IMSUM(IMDIV(1,E4),COMPLEX(0,2*PI()*$A4*$D$36*0.000000000001))</f>
        <v>1.54189419724731E-06-0.0000661910922801299i</v>
      </c>
      <c r="G4" s="1" t="str">
        <f>IMDIV(IMSUB(F4,1/$D$35),IMSUM(F4,1/$D$35))</f>
        <v>0.822163066177308-0.546433883190146i</v>
      </c>
      <c r="H4" s="1">
        <f t="shared" si="0"/>
        <v>0.98718898701532054</v>
      </c>
      <c r="I4" s="1" t="str">
        <f>COMPLEX(1/$K$41,2*PI()*$A4*$K$40*0.000000000001)</f>
        <v>0.00002+0.00194169859884004i</v>
      </c>
      <c r="J4" s="1" t="str">
        <f>IMSUM(IMDIV(1,I4),COMPLEX(0,2*PI()*$A4*$M$39*0.000001))</f>
        <v>5.30420483457245-56.190668494539i</v>
      </c>
      <c r="K4" s="1" t="str">
        <f>IMSUM(IMDIV(1,J4),COMPLEX(0,-1/(2*PI()*$A4*$M$38*0.000001)))</f>
        <v>0.00166509554245181-0.0850243486328641i</v>
      </c>
      <c r="L4" s="1" t="str">
        <f>IMSUM(IMDIV(1,K4),COMPLEX(0,2*PI()*$A4*$M$37*0.000001))</f>
        <v>0.230242769757695+508.293997564206i</v>
      </c>
      <c r="M4" s="1" t="str">
        <f>IMSUM(IMDIV(1,L4),COMPLEX(0,2*PI()*$A4*$K$36*0.000000000001))</f>
        <v>8.91160543412134E-07-0.0000256663505963598i</v>
      </c>
      <c r="N4" s="1" t="str">
        <f>IMDIV(IMSUB(M4,1/$K$35),IMSUM(M4,1/$K$35))</f>
        <v>0.236993437235388-0.937410533347106i</v>
      </c>
      <c r="O4" s="1">
        <f t="shared" si="1"/>
        <v>0.96690454405941717</v>
      </c>
      <c r="P4" s="3">
        <f t="shared" si="2"/>
        <v>-27.806257047789195</v>
      </c>
    </row>
    <row r="5" spans="1:16" s="1" customFormat="1">
      <c r="A5" s="1">
        <v>443000</v>
      </c>
      <c r="B5" s="1" t="str">
        <f>COMPLEX(1/$D$41,2*PI()*$A5*$D$40*0.000000000001)</f>
        <v>0.00002+0.00194609158209534i</v>
      </c>
      <c r="C5" s="1" t="str">
        <f>IMSUM(IMDIV(1,B5),COMPLEX(0,2*PI()*$A5*$F$39*0.000001))</f>
        <v>5.28028763987678-43.41660229963i</v>
      </c>
      <c r="D5" s="1" t="str">
        <f>IMSUM(IMDIV(1,C5),COMPLEX(0,-1/(2*PI()*$A5*$F$38*0.000001)))</f>
        <v>0.00276038221460316-0.0797017495632341i</v>
      </c>
      <c r="E5" s="1" t="str">
        <f>IMSUM(IMDIV(1,D5),COMPLEX(0,2*PI()*$A5*$F$37*0.000001))</f>
        <v>0.434023139202303+499.333669593041i</v>
      </c>
      <c r="F5" s="1" t="str">
        <f>IMSUM(IMDIV(1,E5),COMPLEX(0,2*PI()*$A5*$D$36*0.000000000001))</f>
        <v>1.74072775298539E-06-0.0000565757831934401i</v>
      </c>
      <c r="G5" s="1" t="str">
        <f>IMDIV(IMSUB(F5,1/$D$35),IMSUM(F5,1/$D$35))</f>
        <v>0.763268217534366-0.616045891009016i</v>
      </c>
      <c r="H5" s="1">
        <f t="shared" si="0"/>
        <v>0.98086233066989614</v>
      </c>
      <c r="I5" s="1" t="str">
        <f>COMPLEX(1/$K$41,2*PI()*$A5*$K$40*0.000000000001)</f>
        <v>0.00002+0.00194609158209534i</v>
      </c>
      <c r="J5" s="1" t="str">
        <f>IMSUM(IMDIV(1,I5),COMPLEX(0,2*PI()*$A5*$M$39*0.000001))</f>
        <v>5.28028763987678-53.990544140575i</v>
      </c>
      <c r="K5" s="1" t="str">
        <f>IMSUM(IMDIV(1,J5),COMPLEX(0,-1/(2*PI()*$A5*$M$38*0.000001)))</f>
        <v>0.0017942705776295-0.0840856903293311i</v>
      </c>
      <c r="L5" s="1" t="str">
        <f>IMSUM(IMDIV(1,K5),COMPLEX(0,2*PI()*$A5*$M$37*0.000001))</f>
        <v>0.253656527548659+509.54777433405i</v>
      </c>
      <c r="M5" s="1" t="str">
        <f>IMSUM(IMDIV(1,L5),COMPLEX(0,2*PI()*$A5*$K$36*0.000000000001))</f>
        <v>9.76958503335807E-07-0.0000164324491302699i</v>
      </c>
      <c r="N5" s="1" t="str">
        <f>IMDIV(IMSUB(M5,1/$K$35),IMSUM(M5,1/$K$35))</f>
        <v>-0.181703658469446-0.925695936890235i</v>
      </c>
      <c r="O5" s="1">
        <f t="shared" si="1"/>
        <v>0.94336058168458103</v>
      </c>
      <c r="P5" s="3">
        <f t="shared" si="2"/>
        <v>-23.795844864336047</v>
      </c>
    </row>
    <row r="6" spans="1:16" s="1" customFormat="1">
      <c r="A6" s="1">
        <v>444000</v>
      </c>
      <c r="B6" s="1" t="str">
        <f>COMPLEX(1/$D$41,2*PI()*$A6*$D$40*0.000000000001)</f>
        <v>0.00002+0.00195048456535063i</v>
      </c>
      <c r="C6" s="1" t="str">
        <f>IMSUM(IMDIV(1,B6),COMPLEX(0,2*PI()*$A6*$F$39*0.000001))</f>
        <v>5.25653184314192-41.197842430446i</v>
      </c>
      <c r="D6" s="1" t="str">
        <f>IMSUM(IMDIV(1,C6),COMPLEX(0,-1/(2*PI()*$A6*$F$38*0.000001)))</f>
        <v>0.00304745325234985-0.0782837864923372i</v>
      </c>
      <c r="E6" s="1" t="str">
        <f>IMSUM(IMDIV(1,D6),COMPLEX(0,2*PI()*$A6*$F$37*0.000001))</f>
        <v>0.496518881301033+500.655509729392i</v>
      </c>
      <c r="F6" s="1" t="str">
        <f>IMSUM(IMDIV(1,E6),COMPLEX(0,2*PI()*$A6*$D$36*0.000000000001))</f>
        <v>1.98087623256722E-06-0.0000468948642656701i</v>
      </c>
      <c r="G6" s="1" t="str">
        <f>IMDIV(IMSUB(F6,1/$D$35),IMSUM(F6,1/$D$35))</f>
        <v>0.672206971510343-0.699326515267862i</v>
      </c>
      <c r="H6" s="1">
        <f t="shared" si="0"/>
        <v>0.97001019969060043</v>
      </c>
      <c r="I6" s="1" t="str">
        <f>COMPLEX(1/$K$41,2*PI()*$A6*$K$40*0.000000000001)</f>
        <v>0.00002+0.00195048456535063i</v>
      </c>
      <c r="J6" s="1" t="str">
        <f>IMSUM(IMDIV(1,I6),COMPLEX(0,2*PI()*$A6*$M$39*0.000001))</f>
        <v>5.25653184314192-51.795653214599i</v>
      </c>
      <c r="K6" s="1" t="str">
        <f>IMSUM(IMDIV(1,J6),COMPLEX(0,-1/(2*PI()*$A6*$M$38*0.000001)))</f>
        <v>0.00193937849296333-0.0830914497310256i</v>
      </c>
      <c r="L6" s="1" t="str">
        <f>IMSUM(IMDIV(1,K6),COMPLEX(0,2*PI()*$A6*$M$37*0.000001))</f>
        <v>0.28074587030201+510.812324254811i</v>
      </c>
      <c r="M6" s="1" t="str">
        <f>IMSUM(IMDIV(1,L6),COMPLEX(0,2*PI()*$A6*$K$36*0.000000000001))</f>
        <v>1.07594609021325E-06-7.18100074824997E-06i</v>
      </c>
      <c r="N6" s="1" t="str">
        <f>IMDIV(IMSUB(M6,1/$K$35),IMSUM(M6,1/$K$35))</f>
        <v>-0.700488087811162-0.579390655996811i</v>
      </c>
      <c r="O6" s="1">
        <f t="shared" si="1"/>
        <v>0.90905285513096168</v>
      </c>
      <c r="P6" s="3">
        <f t="shared" si="2"/>
        <v>-19.889509289499838</v>
      </c>
    </row>
    <row r="7" spans="1:16" s="1" customFormat="1">
      <c r="A7" s="1">
        <v>445000</v>
      </c>
      <c r="B7" s="1" t="str">
        <f>COMPLEX(1/$D$41,2*PI()*$A7*$D$40*0.000000000001)</f>
        <v>0.00002+0.00195487754860593i</v>
      </c>
      <c r="C7" s="1" t="str">
        <f>IMSUM(IMDIV(1,B7),COMPLEX(0,2*PI()*$A7*$F$39*0.000001))</f>
        <v>5.23293599548422-38.984280722532i</v>
      </c>
      <c r="D7" s="1" t="str">
        <f>IMSUM(IMDIV(1,C7),COMPLEX(0,-1/(2*PI()*$A7*$F$38*0.000001)))</f>
        <v>0.00338228984918614-0.0767411259500709i</v>
      </c>
      <c r="E7" s="1" t="str">
        <f>IMSUM(IMDIV(1,D7),COMPLEX(0,2*PI()*$A7*$F$37*0.000001))</f>
        <v>0.573207258722892+502.005235918122i</v>
      </c>
      <c r="F7" s="1" t="str">
        <f>IMSUM(IMDIV(1,E7),COMPLEX(0,2*PI()*$A7*$D$36*0.000000000001))</f>
        <v>2.27454546098404E-06-0.0000371309498415498i</v>
      </c>
      <c r="G7" s="1" t="str">
        <f>IMDIV(IMSUB(F7,1/$D$35),IMSUM(F7,1/$D$35))</f>
        <v>0.524774925977034-0.792184891848924i</v>
      </c>
      <c r="H7" s="1">
        <f t="shared" si="0"/>
        <v>0.9502345109539504</v>
      </c>
      <c r="I7" s="1" t="str">
        <f>COMPLEX(1/$K$41,2*PI()*$A7*$K$40*0.000000000001)</f>
        <v>0.00002+0.00195487754860593i</v>
      </c>
      <c r="J7" s="1" t="str">
        <f>IMSUM(IMDIV(1,I7),COMPLEX(0,2*PI()*$A7*$M$39*0.000001))</f>
        <v>5.23293599548422-49.605960449892i</v>
      </c>
      <c r="K7" s="1" t="str">
        <f>IMSUM(IMDIV(1,J7),COMPLEX(0,-1/(2*PI()*$A7*$M$38*0.000001)))</f>
        <v>0.00210315603453751-0.0820345979194574i</v>
      </c>
      <c r="L7" s="1" t="str">
        <f>IMSUM(IMDIV(1,K7),COMPLEX(0,2*PI()*$A7*$M$37*0.000001))</f>
        <v>0.312314414163043+512.089303318427i</v>
      </c>
      <c r="M7" s="1" t="str">
        <f>IMSUM(IMDIV(1,L7),COMPLEX(0,2*PI()*$A7*$K$36*0.000000000001))</f>
        <v>1.19096900342457E-06+2.09388067331996E-06i</v>
      </c>
      <c r="N7" s="1" t="str">
        <f>IMDIV(IMSUB(M7,1/$K$35),IMSUM(M7,1/$K$35))</f>
        <v>-0.869345336604795+0.184710103225814i</v>
      </c>
      <c r="O7" s="1">
        <f t="shared" si="1"/>
        <v>0.88875144810582174</v>
      </c>
      <c r="P7" s="3">
        <f t="shared" si="2"/>
        <v>-16.905157095354014</v>
      </c>
    </row>
    <row r="8" spans="1:16" s="1" customFormat="1">
      <c r="A8" s="1">
        <v>446000</v>
      </c>
      <c r="B8" s="1" t="str">
        <f>COMPLEX(1/$D$41,2*PI()*$A8*$D$40*0.000000000001)</f>
        <v>0.00002+0.00195927053186122i</v>
      </c>
      <c r="C8" s="1" t="str">
        <f>IMSUM(IMDIV(1,B8),COMPLEX(0,2*PI()*$A8*$F$39*0.000001))</f>
        <v>5.20949866424173-36.775882225306i</v>
      </c>
      <c r="D8" s="1" t="str">
        <f>IMSUM(IMDIV(1,C8),COMPLEX(0,-1/(2*PI()*$A8*$F$38*0.000001)))</f>
        <v>0.00377608153672498-0.0750530857758112i</v>
      </c>
      <c r="E8" s="1" t="str">
        <f>IMSUM(IMDIV(1,D8),COMPLEX(0,2*PI()*$A8*$F$37*0.000001))</f>
        <v>0.668661490721715+503.388813268143i</v>
      </c>
      <c r="F8" s="1" t="str">
        <f>IMSUM(IMDIV(1,E8),COMPLEX(0,2*PI()*$A8*$D$36*0.000000000001))</f>
        <v>2.63875109057521E-06-0.0000272619639177202i</v>
      </c>
      <c r="G8" s="1" t="str">
        <f>IMDIV(IMSUB(F8,1/$D$35),IMSUM(F8,1/$D$35))</f>
        <v>0.278864339995556-0.868403661675799i</v>
      </c>
      <c r="H8" s="1">
        <f t="shared" si="0"/>
        <v>0.91208017176841027</v>
      </c>
      <c r="I8" s="1" t="str">
        <f>COMPLEX(1/$K$41,2*PI()*$A8*$K$40*0.000000000001)</f>
        <v>0.00002+0.00195927053186122i</v>
      </c>
      <c r="J8" s="1" t="str">
        <f>IMSUM(IMDIV(1,I8),COMPLEX(0,2*PI()*$A8*$M$39*0.000001))</f>
        <v>5.20949866424173-47.421430895873i</v>
      </c>
      <c r="K8" s="1" t="str">
        <f>IMSUM(IMDIV(1,J8),COMPLEX(0,-1/(2*PI()*$A8*$M$38*0.000001)))</f>
        <v>0.00228895282836693-0.0809069093994899i</v>
      </c>
      <c r="L8" s="1" t="str">
        <f>IMSUM(IMDIV(1,K8),COMPLEX(0,2*PI()*$A8*$M$37*0.000001))</f>
        <v>0.349396180218656+513.380717815136i</v>
      </c>
      <c r="M8" s="1" t="str">
        <f>IMSUM(IMDIV(1,L8),COMPLEX(0,2*PI()*$A8*$K$36*0.000000000001))</f>
        <v>1.32568043199907E-06+0.0000113992891153799i</v>
      </c>
      <c r="N8" s="1" t="str">
        <f>IMDIV(IMSUB(M8,1/$K$35),IMSUM(M8,1/$K$35))</f>
        <v>-0.458843390397102+0.779800561779247i</v>
      </c>
      <c r="O8" s="1">
        <f t="shared" si="1"/>
        <v>0.90477962679446788</v>
      </c>
      <c r="P8" s="3">
        <f t="shared" si="2"/>
        <v>-15.15832454580444</v>
      </c>
    </row>
    <row r="9" spans="1:16" s="1" customFormat="1">
      <c r="A9" s="1">
        <v>447000</v>
      </c>
      <c r="B9" s="1" t="str">
        <f>COMPLEX(1/$D$41,2*PI()*$A9*$D$40*0.000000000001)</f>
        <v>0.00002+0.00196366351511651i</v>
      </c>
      <c r="C9" s="1" t="str">
        <f>IMSUM(IMDIV(1,B9),COMPLEX(0,2*PI()*$A9*$F$39*0.000001))</f>
        <v>5.18621843275634-34.572612300773i</v>
      </c>
      <c r="D9" s="1" t="str">
        <f>IMSUM(IMDIV(1,C9),COMPLEX(0,-1/(2*PI()*$A9*$F$38*0.000001)))</f>
        <v>0.00424347738498972-0.0731943108921455i</v>
      </c>
      <c r="E9" s="1" t="str">
        <f>IMSUM(IMDIV(1,D9),COMPLEX(0,2*PI()*$A9*$F$37*0.000001))</f>
        <v>0.789423324374808+504.813925000377i</v>
      </c>
      <c r="F9" s="1" t="str">
        <f>IMSUM(IMDIV(1,E9),COMPLEX(0,2*PI()*$A9*$D$36*0.000000000001))</f>
        <v>3.09774910081087E-06-0.0000172595637463802i</v>
      </c>
      <c r="G9" s="1" t="str">
        <f>IMDIV(IMSUB(F9,1/$D$35),IMSUM(F9,1/$D$35))</f>
        <v>-0.11127203592229-0.830386998311325i</v>
      </c>
      <c r="H9" s="1">
        <f t="shared" si="0"/>
        <v>0.83780906711659786</v>
      </c>
      <c r="I9" s="1" t="str">
        <f>COMPLEX(1/$K$41,2*PI()*$A9*$K$40*0.000000000001)</f>
        <v>0.00002+0.00196366351511651i</v>
      </c>
      <c r="J9" s="1" t="str">
        <f>IMSUM(IMDIV(1,I9),COMPLEX(0,2*PI()*$A9*$M$39*0.000001))</f>
        <v>5.18621843275634-45.242029914549i</v>
      </c>
      <c r="K9" s="1" t="str">
        <f>IMSUM(IMDIV(1,J9),COMPLEX(0,-1/(2*PI()*$A9*$M$38*0.000001)))</f>
        <v>0.00250090324890787-0.0796986996403128i</v>
      </c>
      <c r="L9" s="1" t="str">
        <f>IMSUM(IMDIV(1,K9),COMPLEX(0,2*PI()*$A9*$M$37*0.000001))</f>
        <v>0.393338984980833+514.689019485869i</v>
      </c>
      <c r="M9" s="1" t="str">
        <f>IMSUM(IMDIV(1,L9),COMPLEX(0,2*PI()*$A9*$K$36*0.000000000001))</f>
        <v>1.48483068213521E-06+0.0000207438527597698i</v>
      </c>
      <c r="N9" s="1" t="str">
        <f>IMDIV(IMSUB(M9,1/$K$35),IMSUM(M9,1/$K$35))</f>
        <v>0.0364524649372119+0.930316300374734i</v>
      </c>
      <c r="O9" s="1">
        <f t="shared" si="1"/>
        <v>0.93103018261650949</v>
      </c>
      <c r="P9" s="3">
        <f t="shared" si="2"/>
        <v>-14.012249003057672</v>
      </c>
    </row>
    <row r="10" spans="1:16" s="1" customFormat="1">
      <c r="A10" s="1">
        <v>448000</v>
      </c>
      <c r="B10" s="1" t="str">
        <f>COMPLEX(1/$D$41,2*PI()*$A10*$D$40*0.000000000001)</f>
        <v>0.00002+0.00196805649837181i</v>
      </c>
      <c r="C10" s="1" t="str">
        <f>IMSUM(IMDIV(1,B10),COMPLEX(0,2*PI()*$A10*$F$39*0.000001))</f>
        <v>5.16309390015995-32.374436620047i</v>
      </c>
      <c r="D10" s="1" t="str">
        <f>IMSUM(IMDIV(1,C10),COMPLEX(0,-1/(2*PI()*$A10*$F$38*0.000001)))</f>
        <v>0.004803943024579-0.0711334226983951i</v>
      </c>
      <c r="E10" s="1" t="str">
        <f>IMSUM(IMDIV(1,D10),COMPLEX(0,2*PI()*$A10*$F$37*0.000001))</f>
        <v>0.945092193684564+506.290566958537i</v>
      </c>
      <c r="F10" s="1" t="str">
        <f>IMSUM(IMDIV(1,E10),COMPLEX(0,2*PI()*$A10*$D$36*0.000000000001))</f>
        <v>0.0000036869987553125-7.08698781554974E-06i</v>
      </c>
      <c r="G10" s="1" t="str">
        <f>IMDIV(IMSUB(F10,1/$D$35),IMSUM(F10,1/$D$35))</f>
        <v>-0.549944422312223-0.463732756909206i</v>
      </c>
      <c r="H10" s="1">
        <f t="shared" si="0"/>
        <v>0.71936564934874203</v>
      </c>
      <c r="I10" s="1" t="str">
        <f>COMPLEX(1/$K$41,2*PI()*$A10*$K$40*0.000000000001)</f>
        <v>0.00002+0.00196805649837181i</v>
      </c>
      <c r="J10" s="1" t="str">
        <f>IMSUM(IMDIV(1,I10),COMPLEX(0,2*PI()*$A10*$M$39*0.000001))</f>
        <v>5.16309390015995-43.06772317703i</v>
      </c>
      <c r="K10" s="1" t="str">
        <f>IMSUM(IMDIV(1,J10),COMPLEX(0,-1/(2*PI()*$A10*$M$38*0.000001)))</f>
        <v>0.00274415702628823-0.0783984916505831i</v>
      </c>
      <c r="L10" s="1" t="str">
        <f>IMSUM(IMDIV(1,K10),COMPLEX(0,2*PI()*$A10*$M$37*0.000001))</f>
        <v>0.445924956125277+516.017232234207i</v>
      </c>
      <c r="M10" s="1" t="str">
        <f>IMSUM(IMDIV(1,L10),COMPLEX(0,2*PI()*$A10*$K$36*0.000000000001))</f>
        <v>1.67468466658491E-06+0.0000301381678412501i</v>
      </c>
      <c r="N10" s="1" t="str">
        <f>IMDIV(IMSUB(M10,1/$K$35),IMSUM(M10,1/$K$35))</f>
        <v>0.370882603274124+0.874773773461416i</v>
      </c>
      <c r="O10" s="1">
        <f t="shared" si="1"/>
        <v>0.95014896734528742</v>
      </c>
      <c r="P10" s="3">
        <f t="shared" si="2"/>
        <v>-13.287489785474966</v>
      </c>
    </row>
    <row r="11" spans="1:16" s="1" customFormat="1">
      <c r="A11" s="1">
        <v>449000</v>
      </c>
      <c r="B11" s="1" t="str">
        <f>COMPLEX(1/$D$41,2*PI()*$A11*$D$40*0.000000000001)</f>
        <v>0.00002+0.0019724494816271i</v>
      </c>
      <c r="C11" s="1" t="str">
        <f>IMSUM(IMDIV(1,B11),COMPLEX(0,2*PI()*$A11*$F$39*0.000001))</f>
        <v>5.14012368116384-30.181321159915i</v>
      </c>
      <c r="D11" s="1" t="str">
        <f>IMSUM(IMDIV(1,C11),COMPLEX(0,-1/(2*PI()*$A11*$F$38*0.000001)))</f>
        <v>0.00548377532870053-0.068831196984018i</v>
      </c>
      <c r="E11" s="1" t="str">
        <f>IMSUM(IMDIV(1,D11),COMPLEX(0,2*PI()*$A11*$F$37*0.000001))</f>
        <v>1.1501675903266+507.831841752999i</v>
      </c>
      <c r="F11" s="1" t="str">
        <f>IMSUM(IMDIV(1,E11),COMPLEX(0,2*PI()*$A11*$D$36*0.000000000001))</f>
        <v>4.45983756805809E-06+3.30381524379008E-06i</v>
      </c>
      <c r="G11" s="1" t="str">
        <f>IMDIV(IMSUB(F11,1/$D$35),IMSUM(F11,1/$D$35))</f>
        <v>-0.606033078189188+0.216928528285963i</v>
      </c>
      <c r="H11" s="1">
        <f t="shared" si="0"/>
        <v>0.64368787330800026</v>
      </c>
      <c r="I11" s="1" t="str">
        <f>COMPLEX(1/$K$41,2*PI()*$A11*$K$40*0.000000000001)</f>
        <v>0.00002+0.0019724494816271i</v>
      </c>
      <c r="J11" s="1" t="str">
        <f>IMSUM(IMDIV(1,I11),COMPLEX(0,2*PI()*$A11*$M$39*0.000001))</f>
        <v>5.14012368116384-40.898476660105i</v>
      </c>
      <c r="K11" s="1" t="str">
        <f>IMSUM(IMDIV(1,J11),COMPLEX(0,-1/(2*PI()*$A11*$M$38*0.000001)))</f>
        <v>0.0030251925899703-0.0769925886865428i</v>
      </c>
      <c r="L11" s="1" t="str">
        <f>IMSUM(IMDIV(1,K11),COMPLEX(0,2*PI()*$A11*$M$37*0.000001))</f>
        <v>0.509548128390912+517.369122574532i</v>
      </c>
      <c r="M11" s="1" t="str">
        <f>IMSUM(IMDIV(1,L11),COMPLEX(0,2*PI()*$A11*$K$36*0.000000000001))</f>
        <v>1.90363542460339E-06+0.00003959538119309i</v>
      </c>
      <c r="N11" s="1" t="str">
        <f>IMDIV(IMSUB(M11,1/$K$35),IMSUM(M11,1/$K$35))</f>
        <v>0.572103411914838+0.773512167638782i</v>
      </c>
      <c r="O11" s="1">
        <f t="shared" si="1"/>
        <v>0.96209323218170806</v>
      </c>
      <c r="P11" s="3">
        <f t="shared" si="2"/>
        <v>-13.609136506473305</v>
      </c>
    </row>
    <row r="12" spans="1:16" s="1" customFormat="1">
      <c r="A12" s="1">
        <v>450000</v>
      </c>
      <c r="B12" s="1" t="str">
        <f>COMPLEX(1/$D$41,2*PI()*$A12*$D$40*0.000000000001)</f>
        <v>0.00002+0.0019768424648824i</v>
      </c>
      <c r="C12" s="1" t="str">
        <f>IMSUM(IMDIV(1,B12),COMPLEX(0,2*PI()*$A12*$F$39*0.000001))</f>
        <v>5.11730640585094-27.993232199428i</v>
      </c>
      <c r="D12" s="1" t="str">
        <f>IMSUM(IMDIV(1,C12),COMPLEX(0,-1/(2*PI()*$A12*$F$38*0.000001)))</f>
        <v>0.00631916108903242-0.0662380843141661i</v>
      </c>
      <c r="E12" s="1" t="str">
        <f>IMSUM(IMDIV(1,D12),COMPLEX(0,2*PI()*$A12*$F$37*0.000001))</f>
        <v>1.42727985013987+509.454946677536i</v>
      </c>
      <c r="F12" s="1" t="str">
        <f>IMSUM(IMDIV(1,E12),COMPLEX(0,2*PI()*$A12*$D$36*0.000000000001))</f>
        <v>5.49913218253638E-06+0.0000139757624958697i</v>
      </c>
      <c r="G12" s="1" t="str">
        <f>IMDIV(IMSUB(F12,1/$D$35),IMSUM(F12,1/$D$35))</f>
        <v>-0.206306206345737+0.661161678620885i</v>
      </c>
      <c r="H12" s="1">
        <f t="shared" si="0"/>
        <v>0.69260162868243114</v>
      </c>
      <c r="I12" s="1" t="str">
        <f>COMPLEX(1/$K$41,2*PI()*$A12*$K$40*0.000000000001)</f>
        <v>0.00002+0.0019768424648824i</v>
      </c>
      <c r="J12" s="1" t="str">
        <f>IMSUM(IMDIV(1,I12),COMPLEX(0,2*PI()*$A12*$M$39*0.000001))</f>
        <v>5.11730640585094-38.734256642825i</v>
      </c>
      <c r="K12" s="1" t="str">
        <f>IMSUM(IMDIV(1,J12),COMPLEX(0,-1/(2*PI()*$A12*$M$38*0.000001)))</f>
        <v>0.00335224869973438-0.0754645216203577i</v>
      </c>
      <c r="L12" s="1" t="str">
        <f>IMSUM(IMDIV(1,K12),COMPLEX(0,2*PI()*$A12*$M$37*0.000001))</f>
        <v>0.587481841958899+518.749431089048i</v>
      </c>
      <c r="M12" s="1" t="str">
        <f>IMSUM(IMDIV(1,L12),COMPLEX(0,2*PI()*$A12*$K$36*0.000000000001))</f>
        <v>2.18312510565382E-06+0.0000491319797754099i</v>
      </c>
      <c r="N12" s="1" t="str">
        <f>IMDIV(IMSUB(M12,1/$K$35),IMSUM(M12,1/$K$35))</f>
        <v>0.694662066531239+0.67627338801011i</v>
      </c>
      <c r="O12" s="1">
        <f t="shared" si="1"/>
        <v>0.96948495708191584</v>
      </c>
      <c r="P12" s="3">
        <f t="shared" si="2"/>
        <v>-15.048770302828611</v>
      </c>
    </row>
    <row r="13" spans="1:16" s="1" customFormat="1">
      <c r="A13" s="1">
        <v>451000</v>
      </c>
      <c r="B13" s="1" t="str">
        <f>COMPLEX(1/$D$41,2*PI()*$A13*$D$40*0.000000000001)</f>
        <v>0.00002+0.00198123544813769i</v>
      </c>
      <c r="C13" s="1" t="str">
        <f>IMSUM(IMDIV(1,B13),COMPLEX(0,2*PI()*$A13*$F$39*0.000001))</f>
        <v>5.09464071947195-25.81013631657i</v>
      </c>
      <c r="D13" s="1" t="str">
        <f>IMSUM(IMDIV(1,C13),COMPLEX(0,-1/(2*PI()*$A13*$F$38*0.000001)))</f>
        <v>0.00736093705633025-0.0632908142975878i</v>
      </c>
      <c r="E13" s="1" t="str">
        <f>IMSUM(IMDIV(1,D13),COMPLEX(0,2*PI()*$A13*$F$37*0.000001))</f>
        <v>1.813078621214+511.182144820812i</v>
      </c>
      <c r="F13" s="1" t="str">
        <f>IMSUM(IMDIV(1,E13),COMPLEX(0,2*PI()*$A13*$D$36*0.000000000001))</f>
        <v>6.93840780394408E-06+0.0000250101960376204i</v>
      </c>
      <c r="G13" s="1" t="str">
        <f>IMDIV(IMSUB(F13,1/$D$35),IMSUM(F13,1/$D$35))</f>
        <v>0.202526565680691+0.740391454174962i</v>
      </c>
      <c r="H13" s="1">
        <f t="shared" si="0"/>
        <v>0.76759137255556098</v>
      </c>
      <c r="I13" s="1" t="str">
        <f>COMPLEX(1/$K$41,2*PI()*$A13*$K$40*0.000000000001)</f>
        <v>0.00002+0.00198123544813769i</v>
      </c>
      <c r="J13" s="1" t="str">
        <f>IMSUM(IMDIV(1,I13),COMPLEX(0,2*PI()*$A13*$M$39*0.000001))</f>
        <v>5.09464071947195-36.575029703176i</v>
      </c>
      <c r="K13" s="1" t="str">
        <f>IMSUM(IMDIV(1,J13),COMPLEX(0,-1/(2*PI()*$A13*$M$38*0.000001)))</f>
        <v>0.00373592795039396-0.0737943273195768i</v>
      </c>
      <c r="L13" s="1" t="str">
        <f>IMSUM(IMDIV(1,K13),COMPLEX(0,2*PI()*$A13*$M$37*0.000001))</f>
        <v>0.684291044940994+520.164189194755i</v>
      </c>
      <c r="M13" s="1" t="str">
        <f>IMSUM(IMDIV(1,L13),COMPLEX(0,2*PI()*$A13*$K$36*0.000000000001))</f>
        <v>2.52906042288834E-06+0.0000587688690087901i</v>
      </c>
      <c r="N13" s="1" t="str">
        <f>IMDIV(IMSUB(M13,1/$K$35),IMSUM(M13,1/$K$35))</f>
        <v>0.772510627273914+0.593424354841213i</v>
      </c>
      <c r="O13" s="1">
        <f t="shared" si="1"/>
        <v>0.97412788388888949</v>
      </c>
      <c r="P13" s="3">
        <f t="shared" si="2"/>
        <v>-16.78158646563687</v>
      </c>
    </row>
    <row r="14" spans="1:16" s="1" customFormat="1">
      <c r="A14" s="1">
        <v>452000</v>
      </c>
      <c r="B14" s="1" t="str">
        <f>COMPLEX(1/$D$41,2*PI()*$A14*$D$40*0.000000000001)</f>
        <v>0.00002+0.00198562843139299i</v>
      </c>
      <c r="C14" s="1" t="str">
        <f>IMSUM(IMDIV(1,B14),COMPLEX(0,2*PI()*$A14*$F$39*0.000001))</f>
        <v>5.07212528224388-23.632000384936i</v>
      </c>
      <c r="D14" s="1" t="str">
        <f>IMSUM(IMDIV(1,C14),COMPLEX(0,-1/(2*PI()*$A14*$F$38*0.000001)))</f>
        <v>0.00868220393750468-0.0599077396596771i</v>
      </c>
      <c r="E14" s="1" t="str">
        <f>IMSUM(IMDIV(1,D14),COMPLEX(0,2*PI()*$A14*$F$37*0.000001))</f>
        <v>2.36939154525631+513.040753572925i</v>
      </c>
      <c r="F14" s="1" t="str">
        <f>IMSUM(IMDIV(1,E14),COMPLEX(0,2*PI()*$A14*$D$36*0.000000000001))</f>
        <v>9.00168563061027E-06+0.0000365071100981199i</v>
      </c>
      <c r="G14" s="1" t="str">
        <f>IMDIV(IMSUB(F14,1/$D$35),IMSUM(F14,1/$D$35))</f>
        <v>0.466357646781383+0.671745097512868i</v>
      </c>
      <c r="H14" s="1">
        <f t="shared" si="0"/>
        <v>0.81775970232339135</v>
      </c>
      <c r="I14" s="1" t="str">
        <f>COMPLEX(1/$K$41,2*PI()*$A14*$K$40*0.000000000001)</f>
        <v>0.00002+0.00198562843139299i</v>
      </c>
      <c r="J14" s="1" t="str">
        <f>IMSUM(IMDIV(1,I14),COMPLEX(0,2*PI()*$A14*$M$39*0.000001))</f>
        <v>5.07212528224388-34.420762714749i</v>
      </c>
      <c r="K14" s="1" t="str">
        <f>IMSUM(IMDIV(1,J14),COMPLEX(0,-1/(2*PI()*$A14*$M$38*0.000001)))</f>
        <v>0.00419005445674574-0.0719575969830444i</v>
      </c>
      <c r="L14" s="1" t="str">
        <f>IMSUM(IMDIV(1,K14),COMPLEX(0,2*PI()*$A14*$M$37*0.000001))</f>
        <v>0.806485017806196+521.621154494891i</v>
      </c>
      <c r="M14" s="1" t="str">
        <f>IMSUM(IMDIV(1,L14),COMPLEX(0,2*PI()*$A14*$K$36*0.000000000001))</f>
        <v>2.96404555179343E-06+0.00006853285172845i</v>
      </c>
      <c r="N14" s="1" t="str">
        <f>IMDIV(IMSUB(M14,1/$K$35),IMSUM(M14,1/$K$35))</f>
        <v>0.824168379089044+0.524743881816699i</v>
      </c>
      <c r="O14" s="1">
        <f t="shared" si="1"/>
        <v>0.97704127783544525</v>
      </c>
      <c r="P14" s="3">
        <f t="shared" si="2"/>
        <v>-18.228556631764633</v>
      </c>
    </row>
    <row r="15" spans="1:16" s="1" customFormat="1">
      <c r="A15" s="1">
        <v>453000</v>
      </c>
      <c r="B15" s="1" t="str">
        <f>COMPLEX(1/$D$41,2*PI()*$A15*$D$40*0.000000000001)</f>
        <v>0.00002+0.00199002141464828i</v>
      </c>
      <c r="C15" s="1" t="str">
        <f>IMSUM(IMDIV(1,B15),COMPLEX(0,2*PI()*$A15*$F$39*0.000001))</f>
        <v>5.04975876915254-21.458791570489i</v>
      </c>
      <c r="D15" s="1" t="str">
        <f>IMSUM(IMDIV(1,C15),COMPLEX(0,-1/(2*PI()*$A15*$F$38*0.000001)))</f>
        <v>0.0103908820418172-0.0559825137216326i</v>
      </c>
      <c r="E15" s="1" t="str">
        <f>IMSUM(IMDIV(1,D15),COMPLEX(0,2*PI()*$A15*$F$37*0.000001))</f>
        <v>3.20507177931405+515.058511329501i</v>
      </c>
      <c r="F15" s="1" t="str">
        <f>IMSUM(IMDIV(1,E15),COMPLEX(0,2*PI()*$A15*$D$36*0.000000000001))</f>
        <v>0.0000120811369394601+0.00004856960462427i</v>
      </c>
      <c r="G15" s="1" t="str">
        <f>IMDIV(IMSUB(F15,1/$D$35),IMSUM(F15,1/$D$35))</f>
        <v>0.621261063253915+0.573396150151632i</v>
      </c>
      <c r="H15" s="1">
        <f t="shared" si="0"/>
        <v>0.84542797074860132</v>
      </c>
      <c r="I15" s="1" t="str">
        <f>COMPLEX(1/$K$41,2*PI()*$A15*$K$40*0.000000000001)</f>
        <v>0.00002+0.00199002141464828i</v>
      </c>
      <c r="J15" s="1" t="str">
        <f>IMSUM(IMDIV(1,I15),COMPLEX(0,2*PI()*$A15*$M$39*0.000001))</f>
        <v>5.04975876915254-32.271422843509i</v>
      </c>
      <c r="K15" s="1" t="str">
        <f>IMSUM(IMDIV(1,J15),COMPLEX(0,-1/(2*PI()*$A15*$M$38*0.000001)))</f>
        <v>0.00473291475643404-0.0699242084173853i</v>
      </c>
      <c r="L15" s="1" t="str">
        <f>IMSUM(IMDIV(1,K15),COMPLEX(0,2*PI()*$A15*$M$37*0.000001))</f>
        <v>0.963581412964087+523.130407076172i</v>
      </c>
      <c r="M15" s="1" t="str">
        <f>IMSUM(IMDIV(1,L15),COMPLEX(0,2*PI()*$A15*$K$36*0.000000000001))</f>
        <v>0.0000035210080026206+0.0000784586499999499i</v>
      </c>
      <c r="N15" s="1" t="str">
        <f>IMDIV(IMSUB(M15,1/$K$35),IMSUM(M15,1/$K$35))</f>
        <v>0.859764397099826+0.467781656477088i</v>
      </c>
      <c r="O15" s="1">
        <f t="shared" si="1"/>
        <v>0.97878214974368827</v>
      </c>
      <c r="P15" s="3">
        <f t="shared" si="2"/>
        <v>-19.216726286121173</v>
      </c>
    </row>
    <row r="16" spans="1:16" s="1" customFormat="1">
      <c r="A16" s="1">
        <v>454000</v>
      </c>
      <c r="B16" s="1" t="str">
        <f>COMPLEX(1/$D$41,2*PI()*$A16*$D$40*0.000000000001)</f>
        <v>0.00002+0.00199441439790357i</v>
      </c>
      <c r="C16" s="1" t="str">
        <f>IMSUM(IMDIV(1,B16),COMPLEX(0,2*PI()*$A16*$F$39*0.000001))</f>
        <v>5.02753986975719-19.290477328323i</v>
      </c>
      <c r="D16" s="1" t="str">
        <f>IMSUM(IMDIV(1,C16),COMPLEX(0,-1/(2*PI()*$A16*$F$38*0.000001)))</f>
        <v>0.0126511239598333-0.0513757957791357i</v>
      </c>
      <c r="E16" s="1" t="str">
        <f>IMSUM(IMDIV(1,D16),COMPLEX(0,2*PI()*$A16*$F$37*0.000001))</f>
        <v>4.51902787415085+517.241180613091i</v>
      </c>
      <c r="F16" s="1" t="str">
        <f>IMSUM(IMDIV(1,E16),COMPLEX(0,2*PI()*$A16*$D$36*0.000000000001))</f>
        <v>0.0000168898457151283+0.0000612278849287098i</v>
      </c>
      <c r="G16" s="1" t="str">
        <f>IMDIV(IMSUB(F16,1/$D$35),IMSUM(F16,1/$D$35))</f>
        <v>0.711217956127044+0.479305711611581i</v>
      </c>
      <c r="H16" s="1">
        <f t="shared" si="0"/>
        <v>0.85765083005907128</v>
      </c>
      <c r="I16" s="1" t="str">
        <f>COMPLEX(1/$K$41,2*PI()*$A16*$K$40*0.000000000001)</f>
        <v>0.00002+0.00199441439790357i</v>
      </c>
      <c r="J16" s="1" t="str">
        <f>IMSUM(IMDIV(1,I16),COMPLEX(0,2*PI()*$A16*$M$39*0.000001))</f>
        <v>5.02753986975719-30.126977544551i</v>
      </c>
      <c r="K16" s="1" t="str">
        <f>IMSUM(IMDIV(1,J16),COMPLEX(0,-1/(2*PI()*$A16*$M$38*0.000001)))</f>
        <v>0.00538908880935397-0.067656620523684i</v>
      </c>
      <c r="L16" s="1" t="str">
        <f>IMSUM(IMDIV(1,K16),COMPLEX(0,2*PI()*$A16*$M$37*0.000001))</f>
        <v>1.16989795463814+524.705149940915i</v>
      </c>
      <c r="M16" s="1" t="str">
        <f>IMSUM(IMDIV(1,L16),COMPLEX(0,2*PI()*$A16*$K$36*0.000000000001))</f>
        <v>4.24927823794891E-06+0.0000885916155453498i</v>
      </c>
      <c r="N16" s="1" t="str">
        <f>IMDIV(IMSUB(M16,1/$K$35),IMSUM(M16,1/$K$35))</f>
        <v>0.885026857349876+0.420039571972102i</v>
      </c>
      <c r="O16" s="1">
        <f t="shared" si="1"/>
        <v>0.97964574222169953</v>
      </c>
      <c r="P16" s="3">
        <f t="shared" si="2"/>
        <v>-19.724382244283994</v>
      </c>
    </row>
    <row r="17" spans="1:16" s="1" customFormat="1">
      <c r="A17" s="1">
        <v>455000</v>
      </c>
      <c r="B17" s="1" t="str">
        <f>COMPLEX(1/$D$41,2*PI()*$A17*$D$40*0.000000000001)</f>
        <v>0.00002+0.00199880738115887i</v>
      </c>
      <c r="C17" s="1" t="str">
        <f>IMSUM(IMDIV(1,B17),COMPLEX(0,2*PI()*$A17*$F$39*0.000001))</f>
        <v>5.00546728799882-17.127025399498i</v>
      </c>
      <c r="D17" s="1" t="str">
        <f>IMSUM(IMDIV(1,C17),COMPLEX(0,-1/(2*PI()*$A17*$F$38*0.000001)))</f>
        <v>0.0157211971982825-0.0459054243278641i</v>
      </c>
      <c r="E17" s="1" t="str">
        <f>IMSUM(IMDIV(1,D17),COMPLEX(0,2*PI()*$A17*$F$37*0.000001))</f>
        <v>6.6771872653701+519.485620188451i</v>
      </c>
      <c r="F17" s="1" t="str">
        <f>IMSUM(IMDIV(1,E17),COMPLEX(0,2*PI()*$A17*$D$36*0.000000000001))</f>
        <v>0.0000247385790724996+0.00007414425860285i</v>
      </c>
      <c r="G17" s="1" t="str">
        <f>IMDIV(IMSUB(F17,1/$D$35),IMSUM(F17,1/$D$35))</f>
        <v>0.761359611582325+0.395493442991373i</v>
      </c>
      <c r="H17" s="1">
        <f t="shared" si="0"/>
        <v>0.85795309988248147</v>
      </c>
      <c r="I17" s="1" t="str">
        <f>COMPLEX(1/$K$41,2*PI()*$A17*$K$40*0.000000000001)</f>
        <v>0.00002+0.00199880738115887i</v>
      </c>
      <c r="J17" s="1" t="str">
        <f>IMSUM(IMDIV(1,I17),COMPLEX(0,2*PI()*$A17*$M$39*0.000001))</f>
        <v>5.00546728799882-27.987394558934i</v>
      </c>
      <c r="K17" s="1" t="str">
        <f>IMSUM(IMDIV(1,J17),COMPLEX(0,-1/(2*PI()*$A17*$M$38*0.000001)))</f>
        <v>0.00619221098121958-0.0651075578311648i</v>
      </c>
      <c r="L17" s="1" t="str">
        <f>IMSUM(IMDIV(1,K17),COMPLEX(0,2*PI()*$A17*$M$37*0.000001))</f>
        <v>1.44767881636281+526.362719179603i</v>
      </c>
      <c r="M17" s="1" t="str">
        <f>IMSUM(IMDIV(1,L17),COMPLEX(0,2*PI()*$A17*$K$36*0.000000000001))</f>
        <v>5.22514913747863E-06+0.0000989911532526002i</v>
      </c>
      <c r="N17" s="1" t="str">
        <f>IMDIV(IMSUB(M17,1/$K$35),IMSUM(M17,1/$K$35))</f>
        <v>0.903310766550267+0.379437944019057i</v>
      </c>
      <c r="O17" s="1">
        <f t="shared" si="1"/>
        <v>0.97976706125846047</v>
      </c>
      <c r="P17" s="3">
        <f t="shared" si="2"/>
        <v>-19.758604315242376</v>
      </c>
    </row>
    <row r="18" spans="1:16" s="1" customFormat="1">
      <c r="A18" s="1">
        <v>456000</v>
      </c>
      <c r="B18" s="1" t="str">
        <f>COMPLEX(1/$D$41,2*PI()*$A18*$D$40*0.000000000001)</f>
        <v>0.00002+0.00200320036441416i</v>
      </c>
      <c r="C18" s="1" t="str">
        <f>IMSUM(IMDIV(1,B18),COMPLEX(0,2*PI()*$A18*$F$39*0.000001))</f>
        <v>4.98353974201129-14.968403807916i</v>
      </c>
      <c r="D18" s="1" t="str">
        <f>IMSUM(IMDIV(1,C18),COMPLEX(0,-1/(2*PI()*$A18*$F$38*0.000001)))</f>
        <v>0.0200231594355087-0.0393385027202861i</v>
      </c>
      <c r="E18" s="1" t="str">
        <f>IMSUM(IMDIV(1,D18),COMPLEX(0,2*PI()*$A18*$F$37*0.000001))</f>
        <v>10.2764832546653+521.27700343347i</v>
      </c>
      <c r="F18" s="1" t="str">
        <f>IMSUM(IMDIV(1,E18),COMPLEX(0,2*PI()*$A18*$D$36*0.000000000001))</f>
        <v>0.000037804076522925+0.00008557978944814i</v>
      </c>
      <c r="G18" s="1" t="str">
        <f>IMDIV(IMSUB(F18,1/$D$35),IMSUM(F18,1/$D$35))</f>
        <v>0.783205140011317+0.320967993735049i</v>
      </c>
      <c r="H18" s="1">
        <f t="shared" si="0"/>
        <v>0.84642232032387299</v>
      </c>
      <c r="I18" s="1" t="str">
        <f>COMPLEX(1/$K$41,2*PI()*$A18*$K$40*0.000000000001)</f>
        <v>0.00002+0.00200320036441416i</v>
      </c>
      <c r="J18" s="1" t="str">
        <f>IMSUM(IMDIV(1,I18),COMPLEX(0,2*PI()*$A18*$M$39*0.000001))</f>
        <v>4.98353974201129-25.852641910559i</v>
      </c>
      <c r="K18" s="1" t="str">
        <f>IMSUM(IMDIV(1,J18),COMPLEX(0,-1/(2*PI()*$A18*$M$38*0.000001)))</f>
        <v>0.00718923456201591-0.0622168442165071i</v>
      </c>
      <c r="L18" s="1" t="str">
        <f>IMSUM(IMDIV(1,K18),COMPLEX(0,2*PI()*$A18*$M$37*0.000001))</f>
        <v>1.83276307665491+528.125631157432i</v>
      </c>
      <c r="M18" s="1" t="str">
        <f>IMSUM(IMDIV(1,L18),COMPLEX(0,2*PI()*$A18*$K$36*0.000000000001))</f>
        <v>6.57092644929254E-06+0.00010973430623958i</v>
      </c>
      <c r="N18" s="1" t="str">
        <f>IMDIV(IMSUB(M18,1/$K$35),IMSUM(M18,1/$K$35))</f>
        <v>0.916624746480004+0.344328438077832i</v>
      </c>
      <c r="O18" s="1">
        <f t="shared" si="1"/>
        <v>0.97916443926883445</v>
      </c>
      <c r="P18" s="3">
        <f t="shared" si="2"/>
        <v>-19.320537848555468</v>
      </c>
    </row>
    <row r="19" spans="1:16" s="1" customFormat="1">
      <c r="A19" s="1">
        <v>457000</v>
      </c>
      <c r="B19" s="1" t="str">
        <f>COMPLEX(1/$D$41,2*PI()*$A19*$D$40*0.000000000001)</f>
        <v>0.00002+0.00200759334766946i</v>
      </c>
      <c r="C19" s="1" t="str">
        <f>IMSUM(IMDIV(1,B19),COMPLEX(0,2*PI()*$A19*$F$39*0.000001))</f>
        <v>4.96175596393493-12.814580857205i</v>
      </c>
      <c r="D19" s="1" t="str">
        <f>IMSUM(IMDIV(1,C19),COMPLEX(0,-1/(2*PI()*$A19*$F$38*0.000001)))</f>
        <v>0.0262759632903973-0.0313996018902149i</v>
      </c>
      <c r="E19" s="1" t="str">
        <f>IMSUM(IMDIV(1,D19),COMPLEX(0,2*PI()*$A19*$F$37*0.000001))</f>
        <v>15.6744039256224+520.916993734923i</v>
      </c>
      <c r="F19" s="1" t="str">
        <f>IMSUM(IMDIV(1,E19),COMPLEX(0,2*PI()*$A19*$D$36*0.000000000001))</f>
        <v>0.0000577113118863059+0.0000896382385012998i</v>
      </c>
      <c r="G19" s="1" t="str">
        <f>IMDIV(IMSUB(F19,1/$D$35),IMSUM(F19,1/$D$35))</f>
        <v>0.779136078812754+0.254761531663235i</v>
      </c>
      <c r="H19" s="1">
        <f t="shared" si="0"/>
        <v>0.81972950863264138</v>
      </c>
      <c r="I19" s="1" t="str">
        <f>COMPLEX(1/$K$41,2*PI()*$A19*$K$40*0.000000000001)</f>
        <v>0.00002+0.00200759334766946i</v>
      </c>
      <c r="J19" s="1" t="str">
        <f>IMSUM(IMDIV(1,I19),COMPLEX(0,2*PI()*$A19*$M$39*0.000001))</f>
        <v>4.96175596393493-23.722687903056i</v>
      </c>
      <c r="K19" s="1" t="str">
        <f>IMSUM(IMDIV(1,J19),COMPLEX(0,-1/(2*PI()*$A19*$M$38*0.000001)))</f>
        <v>0.00844719637108385-0.0589070596847488i</v>
      </c>
      <c r="L19" s="1" t="str">
        <f>IMSUM(IMDIV(1,K19),COMPLEX(0,2*PI()*$A19*$M$37*0.000001))</f>
        <v>2.38527248734971+530.021827700103i</v>
      </c>
      <c r="M19" s="1" t="str">
        <f>IMSUM(IMDIV(1,L19),COMPLEX(0,2*PI()*$A19*$K$36*0.000000000001))</f>
        <v>8.49066473432515E-06+0.00012091680872356i</v>
      </c>
      <c r="N19" s="1" t="str">
        <f>IMDIV(IMSUB(M19,1/$K$35),IMSUM(M19,1/$K$35))</f>
        <v>0.926154560140708+0.313406338877569i</v>
      </c>
      <c r="O19" s="1">
        <f t="shared" si="1"/>
        <v>0.97774526463597367</v>
      </c>
      <c r="P19" s="3">
        <f t="shared" si="2"/>
        <v>-18.404757321629205</v>
      </c>
    </row>
    <row r="20" spans="1:16" s="1" customFormat="1">
      <c r="A20" s="1">
        <v>458000</v>
      </c>
      <c r="B20" s="1" t="str">
        <f>COMPLEX(1/$D$41,2*PI()*$A20*$D$40*0.000000000001)</f>
        <v>0.00002+0.00201198633092475i</v>
      </c>
      <c r="C20" s="1" t="str">
        <f>IMSUM(IMDIV(1,B20),COMPLEX(0,2*PI()*$A20*$F$39*0.000001))</f>
        <v>4.94011469973365-10.665525127689i</v>
      </c>
      <c r="D20" s="1" t="str">
        <f>IMSUM(IMDIV(1,C20),COMPLEX(0,-1/(2*PI()*$A20*$F$38*0.000001)))</f>
        <v>0.0357569521609081-0.02184709024532i</v>
      </c>
      <c r="E20" s="1" t="str">
        <f>IMSUM(IMDIV(1,D20),COMPLEX(0,2*PI()*$A20*$F$37*0.000001))</f>
        <v>20.3644108241824+515.727483581268i</v>
      </c>
      <c r="F20" s="1" t="str">
        <f>IMSUM(IMDIV(1,E20),COMPLEX(0,2*PI()*$A20*$D$36*0.000000000001))</f>
        <v>0.0000764459832901698+0.0000759963858919202i</v>
      </c>
      <c r="G20" s="1" t="str">
        <f>IMDIV(IMSUB(F20,1/$D$35),IMSUM(F20,1/$D$35))</f>
        <v>0.744128931022934+0.201618313518104i</v>
      </c>
      <c r="H20" s="1">
        <f t="shared" si="0"/>
        <v>0.7709590198779821</v>
      </c>
      <c r="I20" s="1" t="str">
        <f>COMPLEX(1/$K$41,2*PI()*$A20*$K$40*0.000000000001)</f>
        <v>0.00002+0.00201198633092475i</v>
      </c>
      <c r="J20" s="1" t="str">
        <f>IMSUM(IMDIV(1,I20),COMPLEX(0,2*PI()*$A20*$M$39*0.000001))</f>
        <v>4.94011469973365-21.597501116747i</v>
      </c>
      <c r="K20" s="1" t="str">
        <f>IMSUM(IMDIV(1,J20),COMPLEX(0,-1/(2*PI()*$A20*$M$38*0.000001)))</f>
        <v>0.0100642688930414-0.055077615625761i</v>
      </c>
      <c r="L20" s="1" t="str">
        <f>IMSUM(IMDIV(1,K20),COMPLEX(0,2*PI()*$A20*$M$37*0.000001))</f>
        <v>3.21046387033231+532.080917915469i</v>
      </c>
      <c r="M20" s="1" t="str">
        <f>IMSUM(IMDIV(1,L20),COMPLEX(0,2*PI()*$A20*$K$36*0.000000000001))</f>
        <v>0.0000113395705631613+0.00013264136468173i</v>
      </c>
      <c r="N20" s="1" t="str">
        <f>IMDIV(IMSUB(M20,1/$K$35),IMSUM(M20,1/$K$35))</f>
        <v>0.93251563575598+0.285620319843428i</v>
      </c>
      <c r="O20" s="1">
        <f t="shared" si="1"/>
        <v>0.97527656489676906</v>
      </c>
      <c r="P20" s="3">
        <f t="shared" si="2"/>
        <v>-17.031415716313479</v>
      </c>
    </row>
    <row r="21" spans="1:16" s="1" customFormat="1">
      <c r="A21" s="1">
        <v>459000</v>
      </c>
      <c r="B21" s="1" t="str">
        <f>COMPLEX(1/$D$41,2*PI()*$A21*$D$40*0.000000000001)</f>
        <v>0.00002+0.00201637931418004i</v>
      </c>
      <c r="C21" s="1" t="str">
        <f>IMSUM(IMDIV(1,B21),COMPLEX(0,2*PI()*$A21*$F$39*0.000001))</f>
        <v>4.91861470901413-8.52120547336i</v>
      </c>
      <c r="D21" s="1" t="str">
        <f>IMSUM(IMDIV(1,C21),COMPLEX(0,-1/(2*PI()*$A21*$F$38*0.000001)))</f>
        <v>0.0508101862783179-0.0108036391835365i</v>
      </c>
      <c r="E21" s="1" t="str">
        <f>IMSUM(IMDIV(1,D21),COMPLEX(0,2*PI()*$A21*$F$37*0.000001))</f>
        <v>18.8297901948171+508.387666184602i</v>
      </c>
      <c r="F21" s="1" t="str">
        <f>IMSUM(IMDIV(1,E21),COMPLEX(0,2*PI()*$A21*$D$36*0.000000000001))</f>
        <v>0.0000727545399282664+0.0000520711420875699i</v>
      </c>
      <c r="G21" s="1" t="str">
        <f>IMDIV(IMSUB(F21,1/$D$35),IMSUM(F21,1/$D$35))</f>
        <v>0.672095060909548+0.184081390385848i</v>
      </c>
      <c r="H21" s="1">
        <f t="shared" si="0"/>
        <v>0.69684842626312637</v>
      </c>
      <c r="I21" s="1" t="str">
        <f>COMPLEX(1/$K$41,2*PI()*$A21*$K$40*0.000000000001)</f>
        <v>0.00002+0.00201637931418004i</v>
      </c>
      <c r="J21" s="1" t="str">
        <f>IMSUM(IMDIV(1,I21),COMPLEX(0,2*PI()*$A21*$M$39*0.000001))</f>
        <v>4.91861470901413-19.477050405626i</v>
      </c>
      <c r="K21" s="1" t="str">
        <f>IMSUM(IMDIV(1,J21),COMPLEX(0,-1/(2*PI()*$A21*$M$38*0.000001)))</f>
        <v>0.012188417490663-0.0505968704341796i</v>
      </c>
      <c r="L21" s="1" t="str">
        <f>IMSUM(IMDIV(1,K21),COMPLEX(0,2*PI()*$A21*$M$37*0.000001))</f>
        <v>4.49989433906082+534.314829715304i</v>
      </c>
      <c r="M21" s="1" t="str">
        <f>IMSUM(IMDIV(1,L21),COMPLEX(0,2*PI()*$A21*$K$36*0.000000000001))</f>
        <v>0.0000157607564602744+0.00014495628294205i</v>
      </c>
      <c r="N21" s="1" t="str">
        <f>IMDIV(IMSUB(M21,1/$K$35),IMSUM(M21,1/$K$35))</f>
        <v>0.935829694979455+0.260114433020143i</v>
      </c>
      <c r="O21" s="1">
        <f t="shared" si="1"/>
        <v>0.97130671585793649</v>
      </c>
      <c r="P21" s="3">
        <f t="shared" si="2"/>
        <v>-15.361626623728835</v>
      </c>
    </row>
    <row r="22" spans="1:16" s="1" customFormat="1">
      <c r="A22" s="1">
        <v>460000</v>
      </c>
      <c r="B22" s="1" t="str">
        <f>COMPLEX(1/$D$41,2*PI()*$A22*$D$40*0.000000000001)</f>
        <v>0.00002+0.00202077229743534i</v>
      </c>
      <c r="C22" s="1" t="str">
        <f>IMSUM(IMDIV(1,B22),COMPLEX(0,2*PI()*$A22*$F$39*0.000001))</f>
        <v>4.89725476484828-6.38159101891301i</v>
      </c>
      <c r="D22" s="1" t="str">
        <f>IMSUM(IMDIV(1,C22),COMPLEX(0,-1/(2*PI()*$A22*$F$38*0.000001)))</f>
        <v>0.0756825938594376+7.25485815029903E-06i</v>
      </c>
      <c r="E22" s="1" t="str">
        <f>IMSUM(IMDIV(1,D22),COMPLEX(0,2*PI()*$A22*$F$37*0.000001))</f>
        <v>13.2130776684044+505.481545426723i</v>
      </c>
      <c r="F22" s="1" t="str">
        <f>IMSUM(IMDIV(1,E22),COMPLEX(0,2*PI()*$A22*$D$36*0.000000000001))</f>
        <v>0.0000516769336614879+0.0000438115207204298i</v>
      </c>
      <c r="G22" s="1" t="str">
        <f>IMDIV(IMSUB(F22,1/$D$35),IMSUM(F22,1/$D$35))</f>
        <v>0.593727606927056+0.248328303932699i</v>
      </c>
      <c r="H22" s="1">
        <f t="shared" si="0"/>
        <v>0.64356772585441202</v>
      </c>
      <c r="I22" s="1" t="str">
        <f>COMPLEX(1/$K$41,2*PI()*$A22*$K$40*0.000000000001)</f>
        <v>0.00002+0.00202077229743534i</v>
      </c>
      <c r="J22" s="1" t="str">
        <f>IMSUM(IMDIV(1,I22),COMPLEX(0,2*PI()*$A22*$M$39*0.000001))</f>
        <v>4.89725476484828-17.361304894386i</v>
      </c>
      <c r="K22" s="1" t="str">
        <f>IMSUM(IMDIV(1,J22),COMPLEX(0,-1/(2*PI()*$A22*$M$38*0.000001)))</f>
        <v>0.0150500451331583-0.0452923831625983i</v>
      </c>
      <c r="L22" s="1" t="str">
        <f>IMSUM(IMDIV(1,K22),COMPLEX(0,2*PI()*$A22*$M$37*0.000001))</f>
        <v>6.60697125487074+536.641501048007i</v>
      </c>
      <c r="M22" s="1" t="str">
        <f>IMSUM(IMDIV(1,L22),COMPLEX(0,2*PI()*$A22*$K$36*0.000000000001))</f>
        <v>0.000022938661960746+0.00015761329283507i</v>
      </c>
      <c r="N22" s="1" t="str">
        <f>IMDIV(IMSUB(M22,1/$K$35),IMSUM(M22,1/$K$35))</f>
        <v>0.935637894269857+0.23625150283445i</v>
      </c>
      <c r="O22" s="1">
        <f t="shared" si="1"/>
        <v>0.96500416671912259</v>
      </c>
      <c r="P22" s="3">
        <f t="shared" si="2"/>
        <v>-13.948555593550649</v>
      </c>
    </row>
    <row r="23" spans="1:16" s="1" customFormat="1">
      <c r="A23" s="1">
        <v>461000</v>
      </c>
      <c r="B23" s="1" t="str">
        <f>COMPLEX(1/$D$41,2*PI()*$A23*$D$40*0.000000000001)</f>
        <v>0.00002+0.00202516528069063i</v>
      </c>
      <c r="C23" s="1" t="str">
        <f>IMSUM(IMDIV(1,B23),COMPLEX(0,2*PI()*$A23*$F$39*0.000001))</f>
        <v>4.87603365359837-4.24665115681699i</v>
      </c>
      <c r="D23" s="1" t="str">
        <f>IMSUM(IMDIV(1,C23),COMPLEX(0,-1/(2*PI()*$A23*$F$38*0.000001)))</f>
        <v>0.116624319106379+0.0031703486528059i</v>
      </c>
      <c r="E23" s="1" t="str">
        <f>IMSUM(IMDIV(1,D23),COMPLEX(0,2*PI()*$A23*$F$37*0.000001))</f>
        <v>8.56820916972637+506.348767063059i</v>
      </c>
      <c r="F23" s="1" t="str">
        <f>IMSUM(IMDIV(1,E23),COMPLEX(0,2*PI()*$A23*$D$36*0.000000000001))</f>
        <v>0.0000334092101839697+0.0000508072730716499i</v>
      </c>
      <c r="G23" s="1" t="str">
        <f>IMDIV(IMSUB(F23,1/$D$35),IMSUM(F23,1/$D$35))</f>
        <v>0.606846009094064+0.374000703368615i</v>
      </c>
      <c r="H23" s="1">
        <f t="shared" si="0"/>
        <v>0.71283841428027128</v>
      </c>
      <c r="I23" s="1" t="str">
        <f>COMPLEX(1/$K$41,2*PI()*$A23*$K$40*0.000000000001)</f>
        <v>0.00002+0.00202516528069063i</v>
      </c>
      <c r="J23" s="1" t="str">
        <f>IMSUM(IMDIV(1,I23),COMPLEX(0,2*PI()*$A23*$M$39*0.000001))</f>
        <v>4.87603365359837-15.250233975498i</v>
      </c>
      <c r="K23" s="1" t="str">
        <f>IMSUM(IMDIV(1,J23),COMPLEX(0,-1/(2*PI()*$A23*$M$38*0.000001)))</f>
        <v>0.0190213469225422-0.0389414851239061i</v>
      </c>
      <c r="L23" s="1" t="str">
        <f>IMSUM(IMDIV(1,K23),COMPLEX(0,2*PI()*$A23*$M$37*0.000001))</f>
        <v>10.1271597411217+538.614372919862i</v>
      </c>
      <c r="M23" s="1" t="str">
        <f>IMSUM(IMDIV(1,L23),COMPLEX(0,2*PI()*$A23*$K$36*0.000000000001))</f>
        <v>0.0000348962112296279+0.00016920552403696i</v>
      </c>
      <c r="N23" s="1" t="str">
        <f>IMDIV(IMSUB(M23,1/$K$35),IMSUM(M23,1/$K$35))</f>
        <v>0.930607973834115+0.213885692443708i</v>
      </c>
      <c r="O23" s="1">
        <f t="shared" si="1"/>
        <v>0.95487082393157319</v>
      </c>
      <c r="P23" s="3">
        <f t="shared" si="2"/>
        <v>-13.625817932062343</v>
      </c>
    </row>
    <row r="24" spans="1:16" s="1" customFormat="1">
      <c r="A24" s="1">
        <v>462000</v>
      </c>
      <c r="B24" s="1" t="str">
        <f>COMPLEX(1/$D$41,2*PI()*$A24*$D$40*0.000000000001)</f>
        <v>0.00002+0.00202955826394593i</v>
      </c>
      <c r="C24" s="1" t="str">
        <f>IMSUM(IMDIV(1,B24),COMPLEX(0,2*PI()*$A24*$F$39*0.000001))</f>
        <v>4.85495017474426-2.11635554439999i</v>
      </c>
      <c r="D24" s="1" t="str">
        <f>IMSUM(IMDIV(1,C24),COMPLEX(0,-1/(2*PI()*$A24*$F$38*0.000001)))</f>
        <v>0.173085075683374-0.0227367611238091i</v>
      </c>
      <c r="E24" s="1" t="str">
        <f>IMSUM(IMDIV(1,D24),COMPLEX(0,2*PI()*$A24*$F$37*0.000001))</f>
        <v>5.67950066265725+508.426632610025i</v>
      </c>
      <c r="F24" s="1" t="str">
        <f>IMSUM(IMDIV(1,E24),COMPLEX(0,2*PI()*$A24*$D$36*0.000000000001))</f>
        <v>0.0000219684482070691+0.00006295154814318i</v>
      </c>
      <c r="G24" s="1" t="str">
        <f>IMDIV(IMSUB(F24,1/$D$35),IMSUM(F24,1/$D$35))</f>
        <v>0.706732148726427+0.439893921433713i</v>
      </c>
      <c r="H24" s="1">
        <f t="shared" si="0"/>
        <v>0.83245239633134704</v>
      </c>
      <c r="I24" s="1" t="str">
        <f>COMPLEX(1/$K$41,2*PI()*$A24*$K$40*0.000000000001)</f>
        <v>0.00002+0.00202955826394593i</v>
      </c>
      <c r="J24" s="1" t="str">
        <f>IMSUM(IMDIV(1,I24),COMPLEX(0,2*PI()*$A24*$M$39*0.000001))</f>
        <v>4.85495017474426-13.143807306288i</v>
      </c>
      <c r="K24" s="1" t="str">
        <f>IMSUM(IMDIV(1,J24),COMPLEX(0,-1/(2*PI()*$A24*$M$38*0.000001)))</f>
        <v>0.0247284925361459-0.0312719504104264i</v>
      </c>
      <c r="L24" s="1" t="str">
        <f>IMSUM(IMDIV(1,K24),COMPLEX(0,2*PI()*$A24*$M$37*0.000001))</f>
        <v>15.5580568835064+538.679821720153i</v>
      </c>
      <c r="M24" s="1" t="str">
        <f>IMSUM(IMDIV(1,L24),COMPLEX(0,2*PI()*$A24*$K$36*0.000000000001))</f>
        <v>0.000053571254874074+0.00017471519189854i</v>
      </c>
      <c r="N24" s="1" t="str">
        <f>IMDIV(IMSUB(M24,1/$K$35),IMSUM(M24,1/$K$35))</f>
        <v>0.918113425123756+0.194462207663917i</v>
      </c>
      <c r="O24" s="1">
        <f t="shared" si="1"/>
        <v>0.93848165224579605</v>
      </c>
      <c r="P24" s="3">
        <f t="shared" si="2"/>
        <v>-14.363627204010655</v>
      </c>
    </row>
    <row r="25" spans="1:16" s="1" customFormat="1">
      <c r="A25" s="1">
        <v>463000</v>
      </c>
      <c r="B25" s="1" t="str">
        <f>COMPLEX(1/$D$41,2*PI()*$A25*$D$40*0.000000000001)</f>
        <v>0.00002+0.00203395124720122i</v>
      </c>
      <c r="C25" s="1" t="str">
        <f>IMSUM(IMDIV(1,B25),COMPLEX(0,2*PI()*$A25*$F$39*0.000001))</f>
        <v>4.8340031407141+0.0093258989859919i</v>
      </c>
      <c r="D25" s="1" t="str">
        <f>IMSUM(IMDIV(1,C25),COMPLEX(0,-1/(2*PI()*$A25*$F$38*0.000001)))</f>
        <v>0.206867113855793-0.0983745222335816i</v>
      </c>
      <c r="E25" s="1" t="str">
        <f>IMSUM(IMDIV(1,D25),COMPLEX(0,2*PI()*$A25*$F$37*0.000001))</f>
        <v>3.94246246096333+510.654255470274i</v>
      </c>
      <c r="F25" s="1" t="str">
        <f>IMSUM(IMDIV(1,E25),COMPLEX(0,2*PI()*$A25*$D$36*0.000000000001))</f>
        <v>0.000015117771287464+0.0000757958259106702i</v>
      </c>
      <c r="G25" s="1" t="str">
        <f>IMDIV(IMSUB(F25,1/$D$35),IMSUM(F25,1/$D$35))</f>
        <v>0.798701993367765+0.434468023097706i</v>
      </c>
      <c r="H25" s="1">
        <f t="shared" si="0"/>
        <v>0.90922348039636003</v>
      </c>
      <c r="I25" s="1" t="str">
        <f>COMPLEX(1/$K$41,2*PI()*$A25*$K$40*0.000000000001)</f>
        <v>0.00002+0.00203395124720122i</v>
      </c>
      <c r="J25" s="1" t="str">
        <f>IMSUM(IMDIV(1,I25),COMPLEX(0,2*PI()*$A25*$M$39*0.000001))</f>
        <v>4.8340031407141-11.04199480611i</v>
      </c>
      <c r="K25" s="1" t="str">
        <f>IMSUM(IMDIV(1,J25),COMPLEX(0,-1/(2*PI()*$A25*$M$38*0.000001)))</f>
        <v>0.0332706689246003-0.0220092684365089i</v>
      </c>
      <c r="L25" s="1" t="str">
        <f>IMSUM(IMDIV(1,K25),COMPLEX(0,2*PI()*$A25*$M$37*0.000001))</f>
        <v>20.9072592613995+533.958907328936i</v>
      </c>
      <c r="M25" s="1" t="str">
        <f>IMSUM(IMDIV(1,L25),COMPLEX(0,2*PI()*$A25*$K$36*0.000000000001))</f>
        <v>0.000073217705377008+0.00016401480687498i</v>
      </c>
      <c r="N25" s="1" t="str">
        <f>IMDIV(IMSUB(M25,1/$K$35),IMSUM(M25,1/$K$35))</f>
        <v>0.89523274590501+0.184336021549937i</v>
      </c>
      <c r="O25" s="1">
        <f t="shared" si="1"/>
        <v>0.91401391574826862</v>
      </c>
      <c r="P25" s="3">
        <f t="shared" si="2"/>
        <v>-15.447964424957689</v>
      </c>
    </row>
    <row r="26" spans="1:16" s="1" customFormat="1">
      <c r="A26" s="1">
        <v>464000</v>
      </c>
      <c r="B26" s="1" t="str">
        <f>COMPLEX(1/$D$41,2*PI()*$A26*$D$40*0.000000000001)</f>
        <v>0.00002+0.00203834423045652i</v>
      </c>
      <c r="C26" s="1" t="str">
        <f>IMSUM(IMDIV(1,B26),COMPLEX(0,2*PI()*$A26*$F$39*0.000001))</f>
        <v>4.81319137671664+2.13042299480702i</v>
      </c>
      <c r="D26" s="1" t="str">
        <f>IMSUM(IMDIV(1,C26),COMPLEX(0,-1/(2*PI()*$A26*$F$38*0.000001)))</f>
        <v>0.173726843216525-0.174659546573103i</v>
      </c>
      <c r="E26" s="1" t="str">
        <f>IMSUM(IMDIV(1,D26),COMPLEX(0,2*PI()*$A26*$F$37*0.000001))</f>
        <v>2.86267107873964+512.756354897902i</v>
      </c>
      <c r="F26" s="1" t="str">
        <f>IMSUM(IMDIV(1,E26),COMPLEX(0,2*PI()*$A26*$D$36*0.000000000001))</f>
        <v>0.0000108876916080941+0.0000881610244010298i</v>
      </c>
      <c r="G26" s="1" t="str">
        <f>IMDIV(IMSUB(F26,1/$D$35),IMSUM(F26,1/$D$35))</f>
        <v>0.858417510179609+0.404111045208153i</v>
      </c>
      <c r="H26" s="1">
        <f t="shared" si="0"/>
        <v>0.94878151259506782</v>
      </c>
      <c r="I26" s="1" t="str">
        <f>COMPLEX(1/$K$41,2*PI()*$A26*$K$40*0.000000000001)</f>
        <v>0.00002+0.00203834423045652i</v>
      </c>
      <c r="J26" s="1" t="str">
        <f>IMSUM(IMDIV(1,I26),COMPLEX(0,2*PI()*$A26*$M$39*0.000001))</f>
        <v>4.81319137671664-8.94476665349595i</v>
      </c>
      <c r="K26" s="1" t="str">
        <f>IMSUM(IMDIV(1,J26),COMPLEX(0,-1/(2*PI()*$A26*$M$38*0.000001)))</f>
        <v>0.0466504531857557-0.0111015011370736i</v>
      </c>
      <c r="L26" s="1" t="str">
        <f>IMSUM(IMDIV(1,K26),COMPLEX(0,2*PI()*$A26*$M$37*0.000001))</f>
        <v>20.2871444480874+526.079461667091i</v>
      </c>
      <c r="M26" s="1" t="str">
        <f>IMSUM(IMDIV(1,L26),COMPLEX(0,2*PI()*$A26*$K$36*0.000000000001))</f>
        <v>0.0000731935597000706+0.00014031325901828i</v>
      </c>
      <c r="N26" s="1" t="str">
        <f>IMDIV(IMSUB(M26,1/$K$35),IMSUM(M26,1/$K$35))</f>
        <v>0.868615864873534+0.197813413740419i</v>
      </c>
      <c r="O26" s="1">
        <f t="shared" si="1"/>
        <v>0.89085558165486944</v>
      </c>
      <c r="P26" s="3">
        <f t="shared" si="2"/>
        <v>-16.861502097296107</v>
      </c>
    </row>
    <row r="27" spans="1:16" s="1" customFormat="1">
      <c r="A27" s="1">
        <v>465000</v>
      </c>
      <c r="B27" s="1" t="str">
        <f>COMPLEX(1/$D$41,2*PI()*$A27*$D$40*0.000000000001)</f>
        <v>0.00002+0.00204273721371181i</v>
      </c>
      <c r="C27" s="1" t="str">
        <f>IMSUM(IMDIV(1,B27),COMPLEX(0,2*PI()*$A27*$F$39*0.000001))</f>
        <v>4.79251372057698+4.24696530811701i</v>
      </c>
      <c r="D27" s="1" t="str">
        <f>IMSUM(IMDIV(1,C27),COMPLEX(0,-1/(2*PI()*$A27*$F$38*0.000001)))</f>
        <v>0.116876604412486-0.201126164806209i</v>
      </c>
      <c r="E27" s="1" t="str">
        <f>IMSUM(IMDIV(1,D27),COMPLEX(0,2*PI()*$A27*$F$37*0.000001))</f>
        <v>2.15990676321218+514.694048594675i</v>
      </c>
      <c r="F27" s="1" t="str">
        <f>IMSUM(IMDIV(1,E27),COMPLEX(0,2*PI()*$A27*$D$36*0.000000000001))</f>
        <v>8.15321816141084E-06+0.0000998696158848802i</v>
      </c>
      <c r="G27" s="1" t="str">
        <f>IMDIV(IMSUB(F27,1/$D$35),IMSUM(F27,1/$D$35))</f>
        <v>0.89540480770145+0.371036860453112i</v>
      </c>
      <c r="H27" s="1">
        <f t="shared" si="0"/>
        <v>0.96923584409047359</v>
      </c>
      <c r="I27" s="1" t="str">
        <f>COMPLEX(1/$K$41,2*PI()*$A27*$K$40*0.000000000001)</f>
        <v>0.00002+0.00204273721371181i</v>
      </c>
      <c r="J27" s="1" t="str">
        <f>IMSUM(IMDIV(1,I27),COMPLEX(0,2*PI()*$A27*$M$39*0.000001))</f>
        <v>4.79251372057698-6.85209328339397i</v>
      </c>
      <c r="K27" s="1" t="str">
        <f>IMSUM(IMDIV(1,J27),COMPLEX(0,-1/(2*PI()*$A27*$M$38*0.000001)))</f>
        <v>0.0685434338427717+0.000414200396948491i</v>
      </c>
      <c r="L27" s="1" t="str">
        <f>IMSUM(IMDIV(1,K27),COMPLEX(0,2*PI()*$A27*$M$37*0.000001))</f>
        <v>14.5887567744799+522.286918566371i</v>
      </c>
      <c r="M27" s="1" t="str">
        <f>IMSUM(IMDIV(1,L27),COMPLEX(0,2*PI()*$A27*$K$36*0.000000000001))</f>
        <v>0.0000534393630154128+0.00012957348969293i</v>
      </c>
      <c r="N27" s="1" t="str">
        <f>IMDIV(IMSUB(M27,1/$K$35),IMSUM(M27,1/$K$35))</f>
        <v>0.867573204028822+0.233648569081925i</v>
      </c>
      <c r="O27" s="1">
        <f t="shared" si="1"/>
        <v>0.89848479017892513</v>
      </c>
      <c r="P27" s="3">
        <f t="shared" si="2"/>
        <v>-19.327190254252663</v>
      </c>
    </row>
    <row r="28" spans="1:16" s="1" customFormat="1">
      <c r="A28" s="1">
        <v>466000</v>
      </c>
      <c r="B28" s="1" t="str">
        <f>COMPLEX(1/$D$41,2*PI()*$A28*$D$40*0.000000000001)</f>
        <v>0.00002+0.0020471301969671i</v>
      </c>
      <c r="C28" s="1" t="str">
        <f>IMSUM(IMDIV(1,B28),COMPLEX(0,2*PI()*$A28*$F$39*0.000001))</f>
        <v>4.771969022574+6.35898215032i</v>
      </c>
      <c r="D28" s="1" t="str">
        <f>IMSUM(IMDIV(1,C28),COMPLEX(0,-1/(2*PI()*$A28*$F$38*0.000001)))</f>
        <v>0.0754958735805488-0.197948211706071i</v>
      </c>
      <c r="E28" s="1" t="str">
        <f>IMSUM(IMDIV(1,D28),COMPLEX(0,2*PI()*$A28*$F$37*0.000001))</f>
        <v>1.68205488275856+516.486370126077i</v>
      </c>
      <c r="F28" s="1" t="str">
        <f>IMSUM(IMDIV(1,E28),COMPLEX(0,2*PI()*$A28*$D$36*0.000000000001))</f>
        <v>0.0000063054752523841+0.00011099121695789i</v>
      </c>
      <c r="G28" s="1" t="str">
        <f>IMDIV(IMSUB(F28,1/$D$35),IMSUM(F28,1/$D$35))</f>
        <v>0.919128681587935+0.341221968484701i</v>
      </c>
      <c r="H28" s="1">
        <f t="shared" si="0"/>
        <v>0.9804233601328306</v>
      </c>
      <c r="I28" s="1" t="str">
        <f>COMPLEX(1/$K$41,2*PI()*$A28*$K$40*0.000000000001)</f>
        <v>0.00002+0.0020471301969671i</v>
      </c>
      <c r="J28" s="1" t="str">
        <f>IMSUM(IMDIV(1,I28),COMPLEX(0,2*PI()*$A28*$M$39*0.000001))</f>
        <v>4.771969022574-4.76394538439899i</v>
      </c>
      <c r="K28" s="1" t="str">
        <f>IMSUM(IMDIV(1,J28),COMPLEX(0,-1/(2*PI()*$A28*$M$38*0.000001)))</f>
        <v>0.104954874936813+0.0074020859065323i</v>
      </c>
      <c r="L28" s="1" t="str">
        <f>IMSUM(IMDIV(1,K28),COMPLEX(0,2*PI()*$A28*$M$37*0.000001))</f>
        <v>9.48074732338183+522.829821419352i</v>
      </c>
      <c r="M28" s="1" t="str">
        <f>IMSUM(IMDIV(1,L28),COMPLEX(0,2*PI()*$A28*$K$36*0.000000000001))</f>
        <v>0.0000346720153783096+0.00013509067200437i</v>
      </c>
      <c r="N28" s="1" t="str">
        <f>IMDIV(IMSUB(M28,1/$K$35),IMSUM(M28,1/$K$35))</f>
        <v>0.897032339094178+0.254425786396092i</v>
      </c>
      <c r="O28" s="1">
        <f t="shared" si="1"/>
        <v>0.93241594697004315</v>
      </c>
      <c r="P28" s="3">
        <f t="shared" si="2"/>
        <v>-22.955589622534447</v>
      </c>
    </row>
    <row r="29" spans="1:16" s="1" customFormat="1">
      <c r="A29" s="1">
        <v>467000</v>
      </c>
      <c r="B29" s="1" t="str">
        <f>COMPLEX(1/$D$41,2*PI()*$A29*$D$40*0.000000000001)</f>
        <v>0.00002+0.0020515231802224i</v>
      </c>
      <c r="C29" s="1" t="str">
        <f>IMSUM(IMDIV(1,B29),COMPLEX(0,2*PI()*$A29*$F$39*0.000001))</f>
        <v>4.75155614528066+8.466502581876i</v>
      </c>
      <c r="D29" s="1" t="str">
        <f>IMSUM(IMDIV(1,C29),COMPLEX(0,-1/(2*PI()*$A29*$F$38*0.000001)))</f>
        <v>0.0504096009558989-0.186957973179955i</v>
      </c>
      <c r="E29" s="1" t="str">
        <f>IMSUM(IMDIV(1,D29),COMPLEX(0,2*PI()*$A29*$F$37*0.000001))</f>
        <v>1.34445638161182+518.16123079498i</v>
      </c>
      <c r="F29" s="1" t="str">
        <f>IMSUM(IMDIV(1,E29),COMPLEX(0,2*PI()*$A29*$D$36*0.000000000001))</f>
        <v>5.00741933412271E-06+0.00012163493634723i</v>
      </c>
      <c r="G29" s="1" t="str">
        <f>IMDIV(IMSUB(F29,1/$D$35),IMSUM(F29,1/$D$35))</f>
        <v>0.935131714636021+0.31551635359812i</v>
      </c>
      <c r="H29" s="1">
        <f t="shared" si="0"/>
        <v>0.98692547495034211</v>
      </c>
      <c r="I29" s="1" t="str">
        <f>COMPLEX(1/$K$41,2*PI()*$A29*$K$40*0.000000000001)</f>
        <v>0.00002+0.0020515231802224i</v>
      </c>
      <c r="J29" s="1" t="str">
        <f>IMSUM(IMDIV(1,I29),COMPLEX(0,2*PI()*$A29*$M$39*0.000001))</f>
        <v>4.75155614528066-2.68029389604999i</v>
      </c>
      <c r="K29" s="1" t="str">
        <f>IMSUM(IMDIV(1,J29),COMPLEX(0,-1/(2*PI()*$A29*$M$38*0.000001)))</f>
        <v>0.159655738981838-0.00710797979874669i</v>
      </c>
      <c r="L29" s="1" t="str">
        <f>IMSUM(IMDIV(1,K29),COMPLEX(0,2*PI()*$A29*$M$37*0.000001))</f>
        <v>6.25108647887634+524.900153867515i</v>
      </c>
      <c r="M29" s="1" t="str">
        <f>IMSUM(IMDIV(1,L29),COMPLEX(0,2*PI()*$A29*$K$36*0.000000000001))</f>
        <v>0.0000226850905314968+0.00014666911193864i</v>
      </c>
      <c r="N29" s="1" t="str">
        <f>IMDIV(IMSUB(M29,1/$K$35),IMSUM(M29,1/$K$35))</f>
        <v>0.926827164763928+0.251427246105707i</v>
      </c>
      <c r="O29" s="1">
        <f t="shared" si="1"/>
        <v>0.96032507695500757</v>
      </c>
      <c r="P29" s="3">
        <f t="shared" si="2"/>
        <v>-26.945483119036169</v>
      </c>
    </row>
    <row r="30" spans="1:16" s="1" customFormat="1">
      <c r="A30" s="1">
        <v>468000</v>
      </c>
      <c r="B30" s="1" t="str">
        <f>COMPLEX(1/$D$41,2*PI()*$A30*$D$40*0.000000000001)</f>
        <v>0.00002+0.00205591616347769i</v>
      </c>
      <c r="C30" s="1" t="str">
        <f>IMSUM(IMDIV(1,B30),COMPLEX(0,2*PI()*$A30*$F$39*0.000001))</f>
        <v>4.73127396340679+10.569555414982i</v>
      </c>
      <c r="D30" s="1" t="str">
        <f>IMSUM(IMDIV(1,C30),COMPLEX(0,-1/(2*PI()*$A30*$F$38*0.000001)))</f>
        <v>0.0352815653299527-0.175746874221709i</v>
      </c>
      <c r="E30" s="1" t="str">
        <f>IMSUM(IMDIV(1,D30),COMPLEX(0,2*PI()*$A30*$F$37*0.000001))</f>
        <v>1.09802803828811+519.74338756623i</v>
      </c>
      <c r="F30" s="1" t="str">
        <f>IMSUM(IMDIV(1,E30),COMPLEX(0,2*PI()*$A30*$D$36*0.000000000001))</f>
        <v>4.06474725285333E-06+0.00013189834869381i</v>
      </c>
      <c r="G30" s="1" t="str">
        <f>IMDIV(IMSUB(F30,1/$D$35),IMSUM(F30,1/$D$35))</f>
        <v>0.946452239016553+0.293494096395718i</v>
      </c>
      <c r="H30" s="1">
        <f t="shared" si="0"/>
        <v>0.99091403530204625</v>
      </c>
      <c r="I30" s="1" t="str">
        <f>COMPLEX(1/$K$41,2*PI()*$A30*$K$40*0.000000000001)</f>
        <v>0.00002+0.00205591616347769i</v>
      </c>
      <c r="J30" s="1" t="str">
        <f>IMSUM(IMDIV(1,I30),COMPLEX(0,2*PI()*$A30*$M$39*0.000001))</f>
        <v>4.73127396340679-0.601110006151998i</v>
      </c>
      <c r="K30" s="1" t="str">
        <f>IMSUM(IMDIV(1,J30),COMPLEX(0,-1/(2*PI()*$A30*$M$38*0.000001)))</f>
        <v>0.208002038121467-0.0705334472665469i</v>
      </c>
      <c r="L30" s="1" t="str">
        <f>IMSUM(IMDIV(1,K30),COMPLEX(0,2*PI()*$A30*$M$37*0.000001))</f>
        <v>4.31183324237829+527.207380340717i</v>
      </c>
      <c r="M30" s="1" t="str">
        <f>IMSUM(IMDIV(1,L30),COMPLEX(0,2*PI()*$A30*$K$36*0.000000000001))</f>
        <v>0.0000155120767504878+0.00015925623078558i</v>
      </c>
      <c r="N30" s="1" t="str">
        <f>IMDIV(IMSUB(M30,1/$K$35),IMSUM(M30,1/$K$35))</f>
        <v>0.946645827206231+0.239270277419118i</v>
      </c>
      <c r="O30" s="1">
        <f t="shared" si="1"/>
        <v>0.97641619600618623</v>
      </c>
      <c r="P30" s="3">
        <f t="shared" si="2"/>
        <v>-30.740841857880639</v>
      </c>
    </row>
    <row r="31" spans="1:16" s="1" customFormat="1">
      <c r="A31" s="1">
        <v>469000</v>
      </c>
      <c r="B31" s="1" t="str">
        <f>COMPLEX(1/$D$41,2*PI()*$A31*$D$40*0.000000000001)</f>
        <v>0.00002+0.00206030914673299i</v>
      </c>
      <c r="C31" s="1" t="str">
        <f>IMSUM(IMDIV(1,B31),COMPLEX(0,2*PI()*$A31*$F$39*0.000001))</f>
        <v>4.71112136364363+12.668169216222i</v>
      </c>
      <c r="D31" s="1" t="str">
        <f>IMSUM(IMDIV(1,C31),COMPLEX(0,-1/(2*PI()*$A31*$F$38*0.000001)))</f>
        <v>0.0257893266806414-0.166069312869289i</v>
      </c>
      <c r="E31" s="1" t="str">
        <f>IMSUM(IMDIV(1,D31),COMPLEX(0,2*PI()*$A31*$F$37*0.000001))</f>
        <v>0.913087022023382+521.252479603623i</v>
      </c>
      <c r="F31" s="1" t="str">
        <f>IMSUM(IMDIV(1,E31),COMPLEX(0,2*PI()*$A31*$D$36*0.000000000001))</f>
        <v>3.36058256245677E-06+0.0001418589318657i</v>
      </c>
      <c r="G31" s="1" t="str">
        <f>IMDIV(IMSUB(F31,1/$D$35),IMSUM(F31,1/$D$35))</f>
        <v>0.954792546264572+0.274525735055188i</v>
      </c>
      <c r="H31" s="1">
        <f t="shared" si="0"/>
        <v>0.99347530699558717</v>
      </c>
      <c r="I31" s="1" t="str">
        <f>COMPLEX(1/$K$41,2*PI()*$A31*$K$40*0.000000000001)</f>
        <v>0.00002+0.00206030914673299i</v>
      </c>
      <c r="J31" s="1" t="str">
        <f>IMSUM(IMDIV(1,I31),COMPLEX(0,2*PI()*$A31*$M$39*0.000001))</f>
        <v>4.71112136364363+1.473634851881i</v>
      </c>
      <c r="K31" s="1" t="str">
        <f>IMSUM(IMDIV(1,J31),COMPLEX(0,-1/(2*PI()*$A31*$M$38*0.000001)))</f>
        <v>0.193346067698664-0.157231930069773i</v>
      </c>
      <c r="L31" s="1" t="str">
        <f>IMSUM(IMDIV(1,K31),COMPLEX(0,2*PI()*$A31*$M$37*0.000001))</f>
        <v>3.11323355409519+529.400354206893i</v>
      </c>
      <c r="M31" s="1" t="str">
        <f>IMSUM(IMDIV(1,L31),COMPLEX(0,2*PI()*$A31*$K$36*0.000000000001))</f>
        <v>0.0000111078045348548+0.00017144486686623i</v>
      </c>
      <c r="N31" s="1" t="str">
        <f>IMDIV(IMSUB(M31,1/$K$35),IMSUM(M31,1/$K$35))</f>
        <v>0.959016151344887+0.225874843352213i</v>
      </c>
      <c r="O31" s="1">
        <f t="shared" si="1"/>
        <v>0.98525703417927757</v>
      </c>
      <c r="P31" s="3">
        <f t="shared" si="2"/>
        <v>-34.1942745500006</v>
      </c>
    </row>
    <row r="32" spans="1:16" s="1" customFormat="1">
      <c r="A32" s="1">
        <v>470000</v>
      </c>
      <c r="B32" s="1" t="str">
        <f>COMPLEX(1/$D$41,2*PI()*$A32*$D$40*0.000000000001)</f>
        <v>0.00002+0.00206470212998828i</v>
      </c>
      <c r="C32" s="1" t="str">
        <f>IMSUM(IMDIV(1,B32),COMPLEX(0,2*PI()*$A32*$F$39*0.000001))</f>
        <v>4.69109724451149+14.762372309169i</v>
      </c>
      <c r="D32" s="1" t="str">
        <f>IMSUM(IMDIV(1,C32),COMPLEX(0,-1/(2*PI()*$A32*$F$38*0.000001)))</f>
        <v>0.0195516128048653-0.15804301661049i</v>
      </c>
      <c r="E32" s="1" t="str">
        <f>IMSUM(IMDIV(1,D32),COMPLEX(0,2*PI()*$A32*$F$37*0.000001))</f>
        <v>0.770966886016369+522.703583193519i</v>
      </c>
      <c r="F32" s="1" t="str">
        <f>IMSUM(IMDIV(1,E32),COMPLEX(0,2*PI()*$A32*$D$36*0.000000000001))</f>
        <v>0.0000028217843836668+0.00015157611239323i</v>
      </c>
      <c r="G32" s="1" t="str">
        <f>IMDIV(IMSUB(F32,1/$D$35),IMSUM(F32,1/$D$35))</f>
        <v>0.961148047247754+0.258044150188607i</v>
      </c>
      <c r="H32" s="1">
        <f t="shared" si="0"/>
        <v>0.99518458196192494</v>
      </c>
      <c r="I32" s="1" t="str">
        <f>COMPLEX(1/$K$41,2*PI()*$A32*$K$40*0.000000000001)</f>
        <v>0.00002+0.00206470212998828i</v>
      </c>
      <c r="J32" s="1" t="str">
        <f>IMSUM(IMDIV(1,I32),COMPLEX(0,2*PI()*$A32*$M$39*0.000001))</f>
        <v>4.69109724451149+3.54396900162095i</v>
      </c>
      <c r="K32" s="1" t="str">
        <f>IMSUM(IMDIV(1,J32),COMPLEX(0,-1/(2*PI()*$A32*$M$38*0.000001)))</f>
        <v>0.135713775519107-0.199074856414285i</v>
      </c>
      <c r="L32" s="1" t="str">
        <f>IMSUM(IMDIV(1,K32),COMPLEX(0,2*PI()*$A32*$M$37*0.000001))</f>
        <v>2.33791644373736+531.421439342581i</v>
      </c>
      <c r="M32" s="1" t="str">
        <f>IMSUM(IMDIV(1,L32),COMPLEX(0,2*PI()*$A32*$K$36*0.000000000001))</f>
        <v>8.27832433360182E-06+0.00018299286510336i</v>
      </c>
      <c r="N32" s="1" t="str">
        <f>IMDIV(IMSUB(M32,1/$K$35),IMSUM(M32,1/$K$35))</f>
        <v>0.967008946866975+0.213489571177166i</v>
      </c>
      <c r="O32" s="1">
        <f t="shared" si="1"/>
        <v>0.99029495622374364</v>
      </c>
      <c r="P32" s="3">
        <f t="shared" si="2"/>
        <v>-37.314679835549597</v>
      </c>
    </row>
    <row r="35" spans="2:13" s="1" customFormat="1">
      <c r="C35" s="4" t="s">
        <v>3</v>
      </c>
      <c r="D35" s="1">
        <v>50000</v>
      </c>
      <c r="J35" s="1" t="s">
        <v>10</v>
      </c>
      <c r="K35" s="1">
        <v>50000</v>
      </c>
    </row>
    <row r="36" spans="2:13" s="1" customFormat="1">
      <c r="C36" s="4" t="s">
        <v>5</v>
      </c>
      <c r="D36" s="1">
        <v>699.16499999999996</v>
      </c>
      <c r="J36" s="1" t="s">
        <v>11</v>
      </c>
      <c r="K36" s="1">
        <v>699.16499999999996</v>
      </c>
    </row>
    <row r="37" spans="2:13" s="1" customFormat="1">
      <c r="B37" s="1">
        <v>1784</v>
      </c>
      <c r="C37" s="4" t="s">
        <v>0</v>
      </c>
      <c r="D37" s="1">
        <f>B37/10</f>
        <v>178.4</v>
      </c>
      <c r="E37" s="4" t="s">
        <v>8</v>
      </c>
      <c r="F37" s="1">
        <f>D37-F38</f>
        <v>174.89149604532074</v>
      </c>
      <c r="I37" s="1">
        <v>1823</v>
      </c>
      <c r="J37" s="1" t="s">
        <v>12</v>
      </c>
      <c r="K37" s="1">
        <f>I37/10</f>
        <v>182.3</v>
      </c>
      <c r="L37" s="4" t="s">
        <v>13</v>
      </c>
      <c r="M37" s="1">
        <f>K37-M38</f>
        <v>178.79263574745937</v>
      </c>
    </row>
    <row r="38" spans="2:13" s="1" customFormat="1">
      <c r="C38" s="4" t="s">
        <v>2</v>
      </c>
      <c r="D38" s="1">
        <v>0.02</v>
      </c>
      <c r="E38" s="4" t="s">
        <v>7</v>
      </c>
      <c r="F38" s="1">
        <f>D38*SQRT(D37*D39)</f>
        <v>3.5085039546792594</v>
      </c>
      <c r="J38" s="1" t="s">
        <v>2</v>
      </c>
      <c r="K38" s="1">
        <v>0.02</v>
      </c>
      <c r="L38" s="4" t="s">
        <v>7</v>
      </c>
      <c r="M38" s="1">
        <f>K38*SQRT(K37*K39)</f>
        <v>3.5073642525406452</v>
      </c>
    </row>
    <row r="39" spans="2:13" s="1" customFormat="1">
      <c r="B39" s="1">
        <v>1725</v>
      </c>
      <c r="C39" s="4" t="s">
        <v>1</v>
      </c>
      <c r="D39" s="1">
        <f>B39/10</f>
        <v>172.5</v>
      </c>
      <c r="E39" s="4" t="s">
        <v>9</v>
      </c>
      <c r="F39" s="1">
        <f>D39-F38</f>
        <v>168.99149604532073</v>
      </c>
      <c r="I39" s="1">
        <v>1687</v>
      </c>
      <c r="J39" s="1" t="s">
        <v>14</v>
      </c>
      <c r="K39" s="1">
        <f>I39/10</f>
        <v>168.7</v>
      </c>
      <c r="L39" s="4" t="s">
        <v>15</v>
      </c>
      <c r="M39" s="1">
        <f>K39-M38</f>
        <v>165.19263574745935</v>
      </c>
    </row>
    <row r="40" spans="2:13" s="1" customFormat="1">
      <c r="C40" s="4" t="s">
        <v>6</v>
      </c>
      <c r="D40" s="1">
        <v>699.16499999999996</v>
      </c>
      <c r="J40" s="1" t="s">
        <v>16</v>
      </c>
      <c r="K40" s="1">
        <v>699.16499999999996</v>
      </c>
    </row>
    <row r="41" spans="2:13" s="1" customFormat="1">
      <c r="C41" s="4" t="s">
        <v>4</v>
      </c>
      <c r="D41" s="1">
        <v>50000</v>
      </c>
      <c r="J41" s="1" t="s">
        <v>17</v>
      </c>
      <c r="K41" s="1">
        <v>50000</v>
      </c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Blad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Blad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Hooijenga</dc:creator>
  <cp:lastModifiedBy>Rudolf Hooijenga</cp:lastModifiedBy>
  <dcterms:created xsi:type="dcterms:W3CDTF">2014-12-04T22:13:13Z</dcterms:created>
  <dcterms:modified xsi:type="dcterms:W3CDTF">2014-12-05T13:28:08Z</dcterms:modified>
</cp:coreProperties>
</file>